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220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'formulación'!$A$6:$V$38</definedName>
    <definedName name="_xlnm.Print_Titles" localSheetId="0">'formulación'!$7:$8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  <author>tc={16816964-81F9-404C-8D6A-DBA14150C5FC}</author>
    <author>tc={5CD60131-A2B7-42A6-8747-CCCEDDA7055A}</author>
    <author>tc={ACD2D196-754D-4DB8-B767-FA70085AEE88}</author>
    <author>tc={8A289616-B722-45CF-836B-1B79BAE377BD}</author>
    <author>tc={E6A3CE6B-D336-45E4-8778-D1E4A962D377}</author>
    <author>tc={744DD8E7-731B-480B-88AB-B5728346A3F8}</author>
    <author>tc={264A5CAB-76F6-498B-8572-5A641758884A}</author>
    <author>tc={7DE18B3C-758D-47B2-8D0C-6D44D4CBC469}</author>
  </authors>
  <commentList>
    <comment ref="S7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7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</t>
        </r>
      </text>
    </comment>
    <comment ref="W9" authorId="2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Anotar meta cumplida y evidencias del proceso de contratación
Respuesta:
    POner número del contraro en este y los demás</t>
        </r>
      </text>
    </comment>
    <comment ref="W11" authorId="3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Correo con solicitud de firma del acta de comité de informática</t>
        </r>
      </text>
    </comment>
    <comment ref="W13" authorId="4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Correo con solicitud de firma del acta de comité de informática</t>
        </r>
      </text>
    </comment>
    <comment ref="W19" authorId="5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si está en el PETI</t>
        </r>
      </text>
    </comment>
    <comment ref="W21" authorId="6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Adjuntar EP en evidencias</t>
        </r>
      </text>
    </comment>
    <comment ref="W23" authorId="7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Relacionar correo electrónico de EP enviado</t>
        </r>
      </text>
    </comment>
    <comment ref="W27" authorId="8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Adjuntar acta de comité de informática enviada</t>
        </r>
      </text>
    </comment>
    <comment ref="W29" authorId="9">
      <text>
        <r>
          <rPr>
            <sz val="11"/>
            <color theme="1"/>
            <rFont val="Calibri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Pendiente: Resultado de encuesta de satisfacción y análisis
Revisar indicadores de medición de soporte técnico</t>
        </r>
      </text>
    </comment>
  </commentList>
</comments>
</file>

<file path=xl/sharedStrings.xml><?xml version="1.0" encoding="utf-8"?>
<sst xmlns="http://schemas.openxmlformats.org/spreadsheetml/2006/main" count="143" uniqueCount="88">
  <si>
    <t>Línea estratégica</t>
  </si>
  <si>
    <t>Objetivo estratégico</t>
  </si>
  <si>
    <t>Proyecto</t>
  </si>
  <si>
    <t>Código</t>
  </si>
  <si>
    <t>Indicador</t>
  </si>
  <si>
    <t>Logro de la Meta</t>
  </si>
  <si>
    <t>Presupuesto 
  (millones de pesos)</t>
  </si>
  <si>
    <t>Actividades</t>
  </si>
  <si>
    <t>Ponderacion actividad</t>
  </si>
  <si>
    <t xml:space="preserve">Responsable </t>
  </si>
  <si>
    <t>Avance físico programado %</t>
  </si>
  <si>
    <t>% ejecución de la actividad</t>
  </si>
  <si>
    <t>% ejecución del indicador</t>
  </si>
  <si>
    <t>% ponderación del indicador</t>
  </si>
  <si>
    <t>ejecución Vs ponderación</t>
  </si>
  <si>
    <t>Evidencias de la ejecución del indicador</t>
  </si>
  <si>
    <t>Marzo</t>
  </si>
  <si>
    <t>Junio</t>
  </si>
  <si>
    <t>Septiembre</t>
  </si>
  <si>
    <t>Diciembre</t>
  </si>
  <si>
    <t>5. ADMINISTRACIÓN Y GESTIÓN AL SERVICIO DE LA ACADEMIA</t>
  </si>
  <si>
    <t>TOTAL ACUMULADO INDICADOR</t>
  </si>
  <si>
    <t>% ejec. Indicad.</t>
  </si>
  <si>
    <t>8. Ampliar y mejorar la infraestructura tecnológica que soporta las funciones misionales de la institución..</t>
  </si>
  <si>
    <t xml:space="preserve">Elaborar estudio previo </t>
  </si>
  <si>
    <t>8. Ampliar y mejorar la infraestructura tecnológica que soporta las funciones misionales de la institución.</t>
  </si>
  <si>
    <t>Licenciamiento del software de Microsoft por Campus Agreement</t>
  </si>
  <si>
    <t>Porcentaje de software licenciado y soportado</t>
  </si>
  <si>
    <t>Renovacion software especializado</t>
  </si>
  <si>
    <t>Porcentaje  de software especializado Renovados</t>
  </si>
  <si>
    <t>Elaborar estudio previo y presentar propuesta a dirección</t>
  </si>
  <si>
    <t>TOTAL  PLAN DE ACCIÓN</t>
  </si>
  <si>
    <t>Sistema de informacion Administrativo y financiero</t>
  </si>
  <si>
    <t>Sistema de informacion academico</t>
  </si>
  <si>
    <t>Elaborar estudio previo para la contratación anual del Sistema de información académico.</t>
  </si>
  <si>
    <t>Elaborar estudio previo para la contratación anual del Sistema de información</t>
  </si>
  <si>
    <t>Servicio de internet WAN</t>
  </si>
  <si>
    <t>Mantenimiento correctivo y preventivo Sistema de Control de Acceso</t>
  </si>
  <si>
    <t>Sistema de Control de Acceso con mantenimiento</t>
  </si>
  <si>
    <t>Correo Masivo</t>
  </si>
  <si>
    <t>Aire de precisión y UPS de Centro de Cómputo con mantenimiento</t>
  </si>
  <si>
    <t xml:space="preserve">Ancho de banda de internet en MB </t>
  </si>
  <si>
    <t>Mantenimiento correctivo y preventivo aire de precisión y UPS Centro de computo</t>
  </si>
  <si>
    <t>DEPENDENCIA: COORDINACION TIC</t>
  </si>
  <si>
    <t>Informe de las mejoras realizadas al Sistema de información académico</t>
  </si>
  <si>
    <t xml:space="preserve">Renovación del Centro de Datos </t>
  </si>
  <si>
    <t>Centro de Datos renovado</t>
  </si>
  <si>
    <t>Mejorar la prestación del servicio  de TIC</t>
  </si>
  <si>
    <t>Lider Tic</t>
  </si>
  <si>
    <t>FIRMA - COORDINADOR DE TIC</t>
  </si>
  <si>
    <t xml:space="preserve">Evaluar la ejecución del cronograma propuesto </t>
  </si>
  <si>
    <t>Sistema de atención al usuario actualizado y mejorado</t>
  </si>
  <si>
    <t>Meta 2020</t>
  </si>
  <si>
    <t>050801-2020</t>
  </si>
  <si>
    <t>050802-2020</t>
  </si>
  <si>
    <t>050804-2020</t>
  </si>
  <si>
    <t>050805-2020</t>
  </si>
  <si>
    <t>050806-2020</t>
  </si>
  <si>
    <t>050807-2020</t>
  </si>
  <si>
    <t>050808-2020</t>
  </si>
  <si>
    <t>050810-2020</t>
  </si>
  <si>
    <t>050811-2020</t>
  </si>
  <si>
    <t>050803-2020</t>
  </si>
  <si>
    <t>Codigo: FO-PIN-02</t>
  </si>
  <si>
    <t>Versión: 01</t>
  </si>
  <si>
    <t>Fecha de aprobación: Octubre 28 de 2016</t>
  </si>
  <si>
    <t>Pagina 1 de 1</t>
  </si>
  <si>
    <t>PLAN DE ACCIÓN - Vigencia: 2020</t>
  </si>
  <si>
    <t xml:space="preserve">Sistema de información Administrativo y Financiero </t>
  </si>
  <si>
    <t>Poner en funcionamiento el sistema de atención al usuario  para soporte técnico</t>
  </si>
  <si>
    <t>Elaborar estudio previo y presentar propuesta a la dirección</t>
  </si>
  <si>
    <t>Elaborar nuevo estudio previo de opción nube híbrida y presentar propuesta a dirección</t>
  </si>
  <si>
    <t>Mejorar la infraestructura de las redes LAN y WLAN de la Institución</t>
  </si>
  <si>
    <t>050809-2020</t>
  </si>
  <si>
    <t>Número de elementos de red instalados</t>
  </si>
  <si>
    <t>Propuesta para optimizar el sistema de información con cronograma</t>
  </si>
  <si>
    <t xml:space="preserve">Sistema de correo masivo </t>
  </si>
  <si>
    <t xml:space="preserve">El estudio previo (EP) del Contrato 001-2020 se encuentra en SECOP:
https://www.contratos.gov.co/consultas/detalleProceso.do?numConstancia=20-12-10265645
</t>
  </si>
  <si>
    <t>Contrato RCPS 075-2020 publicado en SECOP:
https://www.contratos.gov.co/consultas/detalleProceso.do?numConstancia=20-12-10521270</t>
  </si>
  <si>
    <t>Correo enviado a Compras (jbean@tdea.edu.co) con Estudio Previo 19 agosto</t>
  </si>
  <si>
    <t>Contrato No. 089 - 2020 adjudicado en SECOP:
https://www.contratos.gov.co/consultas/detalleProceso.do?numConstancia=20-9-464751</t>
  </si>
  <si>
    <t>Contrato CBYS DF 056-2020 adjudicado en SECOP:
https://www.contratos.gov.co/consultas/detalleProceso.do?numConstancia=20-13-10307285</t>
  </si>
  <si>
    <r>
      <rPr>
        <sz val="10"/>
        <color indexed="8"/>
        <rFont val="Calibri"/>
        <family val="2"/>
      </rPr>
      <t>Estudio técnico realizado para presentar propuesta ante el comité de informática. El estudio técnico se encuentra en el ácta del comité de informática.</t>
    </r>
    <r>
      <rPr>
        <sz val="10"/>
        <color indexed="10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Luego de realizar todo el análisis de opciones técnicas (parte del estudio previo) se presentó proyecto ante Comité de Informática y se envió por correo electrónico acta para firmas el 16 agosto.</t>
    </r>
  </si>
  <si>
    <t xml:space="preserve">Proceso 14 SA 2020 publicado en SECOP:
https://www.contratos.gov.co/consultas/detalleProceso.do?numConstancia=20-9-466197
Estudio previo enviado por correo a Dirección de Planeación:
</t>
  </si>
  <si>
    <r>
      <t xml:space="preserve">Contrato 006-2020 adjudicado en SECOP:
https://www.contratos.gov.co/consultas/detalleProceso.do?numConstancia=20-12-10249604
</t>
    </r>
    <r>
      <rPr>
        <sz val="10"/>
        <color indexed="10"/>
        <rFont val="Calibri"/>
        <family val="2"/>
      </rPr>
      <t xml:space="preserve">Banco de proyectos con cronograma de implementación aquí:
</t>
    </r>
    <r>
      <rPr>
        <sz val="10"/>
        <color indexed="8"/>
        <rFont val="Calibri"/>
        <family val="2"/>
      </rPr>
      <t xml:space="preserve">https://tecnologicodeantioquia.sharepoint.com/:x:/s/SistemadeInformacinAcadmico/EYj3yRkfpmZAtJgEnlbvIWoBgMEboC6z4WZloOzOv1BV0A?e=1Tgwsb
</t>
    </r>
    <r>
      <rPr>
        <sz val="10"/>
        <color indexed="8"/>
        <rFont val="Calibri"/>
        <family val="2"/>
      </rPr>
      <t>Este sistema se encuentra relacionado en eln PLan estratégico de Tecnologías de la Información PETI:</t>
    </r>
    <r>
      <rPr>
        <sz val="10"/>
        <color indexed="10"/>
        <rFont val="Calibri"/>
        <family val="2"/>
      </rPr>
      <t xml:space="preserve">
</t>
    </r>
    <r>
      <rPr>
        <sz val="10"/>
        <color indexed="8"/>
        <rFont val="Calibri"/>
        <family val="2"/>
      </rPr>
      <t>https://www.tdea.edu.co/index.php/integracion-de-los-planes-institucionales-y-estrategicos-al-plan-de-accion</t>
    </r>
  </si>
  <si>
    <t>Correo enviado a Compras (jbean@tdea.edu.co) con Estudio Previo 26 octubre</t>
  </si>
  <si>
    <t>Sistema actualizado a última versión tanto en Sistema Operativo como en la versión del software.</t>
  </si>
  <si>
    <t>Renovados los siguientes software:
Turnitin
https://www.contratos.gov.co/consultas/detalleProceso.do?numConstancia=20-12-11335779&amp;g-recaptcha-response=03AGdBq26qubzr4DlLZK4ijHHfZHbrPuHjYRyX6W1RDp0QodmWxyb_vzEij8T_DOT7hx2EFnd4iwU-xpViGRk449nYQUYmRAYdNd-amNgMTTawbUrc-xJ4NHY0uW-M-MvJK46L5ge23dT7bXpw8jqzOPbyU_A4Xcm6TgBxtudHDXrtPLOKdNMTz4xGIBWMMqP1JuUKhDb6nH2YIHKG0a_WiQVDhHACA1sJ1dRzt1827AtzpxIJ6iRphQiuGmipjHwPfKUmBGzD17gtRgqCR_81GFOyyA5ics8aJQ22TiYqM0QA8ato5Vgj0piKPlsNz3QqqVaBJdjhcnZF3bJAbJBlam4zZO1WGUWWDir8UWGOovYK8-eeRJTR_yvjhtkuJmWXh-pMeI2KO67Lz-zuXGgqZNQO1kaCronihFFOp5etuzFkaM3ctrwR5h3i_za0G3JBv_LTh4tx3Llcwf_UQB39xQzGL4tu8hUKAA
Adobe
https://www.contratos.gov.co/consultas/detalleProceso.do?numConstancia=20-9-468336&amp;g-recaptcha-response=03AGdBq25aWYwqszfFucynbkYjWGsl9gHiqSLMn4ofeYlQrgyIdiil9DQTrSfUvKgz8uK2nJqZ_TY_o-h4oZou02tT3uA-7wVxHXtimjJpzICjqVU-u8MTPUKrseEePi8HiPhn_rT4kJ5m8U8Em1J9jRdGAQVRftsv8_O7oTtur929Wzgs_sCs_qaYCiKEPTXmOb-bMbCSpaQyauwmk5HVWDY122XUk8-117BsoM7hFi_c0NylzZwJk6TKBZ7uLLQnx2XY80cKmiqVYChxnbeGrmTjOPV85LDRvZwreoV202AdltaieDFIrUcmsH8-rvWG2v01upMcB53I_WfjSKD_eXJX3RnOOVxzjJOqnMPYXGv_8tTJK_v8yKzh3t79AobU9yChp3jarGwEYixj_SwlADgoTx0pHW3NNyW1_ti9KBcGBaIImyMFonV2iZ1PsdehgY50Bx5xGAMsWnRdsP73G8hz9zmefsHqTQ
Atlas.ti
https://www.contratos.gov.co/consultas/detalleProceso.do?numConstancia=20-13-11151504&amp;g-recaptcha-response=03AGdBq25VYwKi5H5Cat1chTmE4HgKLUZrAbuC0XCxS1dXiBAtzmZSTnUEDk1Lf7loPL8h45qYUSDQdOYeYzJCmmlZxungatYbiV4j7OZtY3jIMgNjwaWDwushNuGRrka-F5y4nPr6YBCmI2-g4KGic2ZBAPpbv3WpMYGH9f-2IYteT85Uz0JuAfz5xsXxuXX6PFJNlHjQl-MxqqXqF8ktEJQuX6tdkOZKQOz5l4ojP-sB-qF99dfW2A1JCNoVvPOV8bF6YICUDQ-WitdNODaZMkBhQgxlhTADXxS1ztt_ArQiDBcn65UwslkKG20sxgD8b80KnDuUEpFWnj5u31bk0TCAEUrPKhAToCl_Ogth3R4UiTrYexAcPxIO9ycTS5EXw5g6bd1QDI_XR8romH6dNfTUjANjEF2YtiSR5LR3lj5o0YLDv79aTHOTiEclMUFmZx9qUku4ND2YbcAhumxukGPKpXSCWtHXzA
Demás estudios previos enviados por correo a las áreas correspondientes.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</si>
</sst>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9" fontId="5" fillId="33" borderId="11" xfId="0" applyNumberFormat="1" applyFont="1" applyFill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34" borderId="0" xfId="0" applyFill="1" applyAlignment="1">
      <alignment vertical="center"/>
    </xf>
    <xf numFmtId="0" fontId="4" fillId="35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horizontal="left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7" borderId="16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49" fontId="47" fillId="10" borderId="15" xfId="0" applyNumberFormat="1" applyFont="1" applyFill="1" applyBorder="1" applyAlignment="1">
      <alignment horizontal="center" vertical="center" wrapText="1"/>
    </xf>
    <xf numFmtId="9" fontId="5" fillId="38" borderId="10" xfId="0" applyNumberFormat="1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1" fillId="10" borderId="15" xfId="0" applyNumberFormat="1" applyFont="1" applyFill="1" applyBorder="1" applyAlignment="1">
      <alignment horizontal="center" vertical="center" wrapText="1"/>
    </xf>
    <xf numFmtId="9" fontId="5" fillId="38" borderId="15" xfId="0" applyNumberFormat="1" applyFont="1" applyFill="1" applyBorder="1" applyAlignment="1">
      <alignment horizontal="center" vertical="center"/>
    </xf>
    <xf numFmtId="9" fontId="5" fillId="38" borderId="18" xfId="0" applyNumberFormat="1" applyFont="1" applyFill="1" applyBorder="1" applyAlignment="1">
      <alignment horizontal="center" vertical="center"/>
    </xf>
    <xf numFmtId="9" fontId="5" fillId="35" borderId="15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9" fontId="5" fillId="38" borderId="15" xfId="0" applyNumberFormat="1" applyFont="1" applyFill="1" applyBorder="1" applyAlignment="1">
      <alignment horizontal="center" vertical="center"/>
    </xf>
    <xf numFmtId="9" fontId="5" fillId="38" borderId="18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1" fillId="10" borderId="15" xfId="0" applyNumberFormat="1" applyFont="1" applyFill="1" applyBorder="1" applyAlignment="1">
      <alignment horizontal="center" vertical="center" wrapText="1"/>
    </xf>
    <xf numFmtId="9" fontId="5" fillId="35" borderId="15" xfId="0" applyNumberFormat="1" applyFont="1" applyFill="1" applyBorder="1" applyAlignment="1">
      <alignment horizontal="center" vertical="center"/>
    </xf>
    <xf numFmtId="3" fontId="5" fillId="35" borderId="15" xfId="0" applyNumberFormat="1" applyFont="1" applyFill="1" applyBorder="1" applyAlignment="1">
      <alignment horizontal="center" vertical="center"/>
    </xf>
    <xf numFmtId="49" fontId="5" fillId="1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49" fontId="47" fillId="10" borderId="19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47" fillId="10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7" fillId="10" borderId="15" xfId="0" applyNumberFormat="1" applyFont="1" applyFill="1" applyBorder="1" applyAlignment="1">
      <alignment horizontal="center" vertical="center" wrapText="1"/>
    </xf>
    <xf numFmtId="9" fontId="5" fillId="37" borderId="10" xfId="0" applyNumberFormat="1" applyFont="1" applyFill="1" applyBorder="1" applyAlignment="1">
      <alignment horizontal="center" vertical="center"/>
    </xf>
    <xf numFmtId="0" fontId="47" fillId="37" borderId="16" xfId="0" applyFont="1" applyFill="1" applyBorder="1" applyAlignment="1">
      <alignment horizontal="left" vertical="center" wrapText="1"/>
    </xf>
    <xf numFmtId="3" fontId="5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9" fontId="5" fillId="39" borderId="10" xfId="0" applyNumberFormat="1" applyFont="1" applyFill="1" applyBorder="1" applyAlignment="1">
      <alignment horizontal="center" vertical="center"/>
    </xf>
    <xf numFmtId="9" fontId="5" fillId="40" borderId="10" xfId="0" applyNumberFormat="1" applyFont="1" applyFill="1" applyBorder="1" applyAlignment="1">
      <alignment horizontal="center" vertical="center" wrapText="1"/>
    </xf>
    <xf numFmtId="9" fontId="5" fillId="40" borderId="10" xfId="0" applyNumberFormat="1" applyFont="1" applyFill="1" applyBorder="1" applyAlignment="1">
      <alignment horizontal="center" vertical="center"/>
    </xf>
    <xf numFmtId="43" fontId="5" fillId="35" borderId="15" xfId="47" applyFont="1" applyFill="1" applyBorder="1" applyAlignment="1">
      <alignment horizontal="center" vertical="center"/>
    </xf>
    <xf numFmtId="164" fontId="5" fillId="35" borderId="15" xfId="47" applyNumberFormat="1" applyFont="1" applyFill="1" applyBorder="1" applyAlignment="1">
      <alignment horizontal="center" vertical="center"/>
    </xf>
    <xf numFmtId="9" fontId="5" fillId="41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7" fillId="10" borderId="15" xfId="0" applyNumberFormat="1" applyFont="1" applyFill="1" applyBorder="1" applyAlignment="1">
      <alignment horizontal="center" vertical="center" wrapText="1"/>
    </xf>
    <xf numFmtId="49" fontId="47" fillId="10" borderId="18" xfId="0" applyNumberFormat="1" applyFont="1" applyFill="1" applyBorder="1" applyAlignment="1">
      <alignment horizontal="center" vertical="center" wrapText="1"/>
    </xf>
    <xf numFmtId="49" fontId="47" fillId="10" borderId="16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9" fontId="5" fillId="38" borderId="15" xfId="0" applyNumberFormat="1" applyFont="1" applyFill="1" applyBorder="1" applyAlignment="1">
      <alignment horizontal="center" vertical="center"/>
    </xf>
    <xf numFmtId="9" fontId="5" fillId="38" borderId="18" xfId="0" applyNumberFormat="1" applyFont="1" applyFill="1" applyBorder="1" applyAlignment="1">
      <alignment horizontal="center" vertical="center"/>
    </xf>
    <xf numFmtId="9" fontId="5" fillId="38" borderId="1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textRotation="90" wrapText="1"/>
    </xf>
    <xf numFmtId="0" fontId="4" fillId="35" borderId="16" xfId="0" applyFont="1" applyFill="1" applyBorder="1" applyAlignment="1">
      <alignment horizontal="center" vertical="center" textRotation="90" wrapText="1"/>
    </xf>
    <xf numFmtId="0" fontId="4" fillId="36" borderId="15" xfId="0" applyFont="1" applyFill="1" applyBorder="1" applyAlignment="1">
      <alignment horizontal="center" vertical="center" textRotation="90" wrapText="1"/>
    </xf>
    <xf numFmtId="0" fontId="4" fillId="36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164" fontId="5" fillId="35" borderId="15" xfId="47" applyNumberFormat="1" applyFont="1" applyFill="1" applyBorder="1" applyAlignment="1">
      <alignment horizontal="center" vertical="center"/>
    </xf>
    <xf numFmtId="164" fontId="5" fillId="35" borderId="18" xfId="47" applyNumberFormat="1" applyFont="1" applyFill="1" applyBorder="1" applyAlignment="1">
      <alignment horizontal="center" vertical="center"/>
    </xf>
    <xf numFmtId="164" fontId="5" fillId="35" borderId="16" xfId="47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Porcentaje 2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1</xdr:col>
      <xdr:colOff>1104900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2209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90" zoomScaleNormal="90" zoomScaleSheetLayoutView="83" zoomScalePageLayoutView="0" workbookViewId="0" topLeftCell="G11">
      <selection activeCell="L27" sqref="L27"/>
    </sheetView>
  </sheetViews>
  <sheetFormatPr defaultColWidth="11.421875" defaultRowHeight="15"/>
  <cols>
    <col min="1" max="1" width="17.57421875" style="1" customWidth="1"/>
    <col min="2" max="2" width="18.8515625" style="1" customWidth="1"/>
    <col min="3" max="3" width="20.00390625" style="1" customWidth="1"/>
    <col min="4" max="4" width="11.00390625" style="10" customWidth="1"/>
    <col min="5" max="5" width="17.8515625" style="1" customWidth="1"/>
    <col min="6" max="10" width="6.00390625" style="1" customWidth="1"/>
    <col min="11" max="11" width="6.8515625" style="1" customWidth="1"/>
    <col min="12" max="12" width="26.7109375" style="1" customWidth="1"/>
    <col min="13" max="13" width="5.8515625" style="1" customWidth="1"/>
    <col min="14" max="14" width="21.00390625" style="1" customWidth="1"/>
    <col min="15" max="15" width="7.00390625" style="1" customWidth="1"/>
    <col min="16" max="17" width="6.140625" style="1" customWidth="1"/>
    <col min="18" max="18" width="5.8515625" style="1" customWidth="1"/>
    <col min="19" max="19" width="7.28125" style="1" customWidth="1"/>
    <col min="20" max="22" width="6.57421875" style="1" customWidth="1"/>
    <col min="23" max="23" width="58.00390625" style="19" customWidth="1"/>
    <col min="24" max="16384" width="11.421875" style="12" customWidth="1"/>
  </cols>
  <sheetData>
    <row r="1" spans="1:23" ht="15">
      <c r="A1" s="108"/>
      <c r="B1" s="109"/>
      <c r="C1" s="91" t="s">
        <v>67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38" t="s">
        <v>63</v>
      </c>
    </row>
    <row r="2" spans="1:23" ht="15">
      <c r="A2" s="110"/>
      <c r="B2" s="11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39" t="s">
        <v>64</v>
      </c>
    </row>
    <row r="3" spans="1:23" ht="15">
      <c r="A3" s="110"/>
      <c r="B3" s="11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40" t="s">
        <v>65</v>
      </c>
    </row>
    <row r="4" spans="1:23" ht="15">
      <c r="A4" s="112"/>
      <c r="B4" s="11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39" t="s">
        <v>66</v>
      </c>
    </row>
    <row r="5" ht="15"/>
    <row r="6" spans="1:23" ht="18.75">
      <c r="A6" s="118" t="s">
        <v>43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5"/>
      <c r="O6" s="15"/>
      <c r="P6" s="15"/>
      <c r="Q6" s="15"/>
      <c r="R6" s="15"/>
      <c r="S6" s="15"/>
      <c r="T6" s="15"/>
      <c r="U6" s="15"/>
      <c r="V6" s="15"/>
      <c r="W6" s="17"/>
    </row>
    <row r="7" spans="1:23" ht="26.25" customHeight="1">
      <c r="A7" s="81" t="s">
        <v>0</v>
      </c>
      <c r="B7" s="81" t="s">
        <v>1</v>
      </c>
      <c r="C7" s="81" t="s">
        <v>2</v>
      </c>
      <c r="D7" s="89" t="s">
        <v>3</v>
      </c>
      <c r="E7" s="81" t="s">
        <v>4</v>
      </c>
      <c r="F7" s="77" t="s">
        <v>52</v>
      </c>
      <c r="G7" s="83" t="s">
        <v>5</v>
      </c>
      <c r="H7" s="84"/>
      <c r="I7" s="84"/>
      <c r="J7" s="85"/>
      <c r="K7" s="77" t="s">
        <v>6</v>
      </c>
      <c r="L7" s="81" t="s">
        <v>7</v>
      </c>
      <c r="M7" s="77" t="s">
        <v>8</v>
      </c>
      <c r="N7" s="81" t="s">
        <v>9</v>
      </c>
      <c r="O7" s="131" t="s">
        <v>10</v>
      </c>
      <c r="P7" s="132"/>
      <c r="Q7" s="132"/>
      <c r="R7" s="133"/>
      <c r="S7" s="114" t="s">
        <v>11</v>
      </c>
      <c r="T7" s="116" t="s">
        <v>12</v>
      </c>
      <c r="U7" s="116" t="s">
        <v>13</v>
      </c>
      <c r="V7" s="77" t="s">
        <v>14</v>
      </c>
      <c r="W7" s="134" t="s">
        <v>15</v>
      </c>
    </row>
    <row r="8" spans="1:23" ht="59.25" customHeight="1">
      <c r="A8" s="82"/>
      <c r="B8" s="82"/>
      <c r="C8" s="81"/>
      <c r="D8" s="90"/>
      <c r="E8" s="81"/>
      <c r="F8" s="77"/>
      <c r="G8" s="13" t="s">
        <v>16</v>
      </c>
      <c r="H8" s="13" t="s">
        <v>17</v>
      </c>
      <c r="I8" s="13" t="s">
        <v>18</v>
      </c>
      <c r="J8" s="13" t="s">
        <v>19</v>
      </c>
      <c r="K8" s="77"/>
      <c r="L8" s="81"/>
      <c r="M8" s="77"/>
      <c r="N8" s="81"/>
      <c r="O8" s="16" t="s">
        <v>16</v>
      </c>
      <c r="P8" s="16" t="s">
        <v>17</v>
      </c>
      <c r="Q8" s="16" t="s">
        <v>18</v>
      </c>
      <c r="R8" s="16" t="s">
        <v>19</v>
      </c>
      <c r="S8" s="115"/>
      <c r="T8" s="117"/>
      <c r="U8" s="117"/>
      <c r="V8" s="77"/>
      <c r="W8" s="134"/>
    </row>
    <row r="9" spans="1:23" s="1" customFormat="1" ht="95.25" customHeight="1">
      <c r="A9" s="55" t="s">
        <v>20</v>
      </c>
      <c r="B9" s="50" t="s">
        <v>23</v>
      </c>
      <c r="C9" s="51" t="s">
        <v>36</v>
      </c>
      <c r="D9" s="49" t="s">
        <v>53</v>
      </c>
      <c r="E9" s="50" t="s">
        <v>41</v>
      </c>
      <c r="F9" s="53">
        <v>500</v>
      </c>
      <c r="G9" s="48">
        <v>500</v>
      </c>
      <c r="H9" s="48"/>
      <c r="I9" s="48"/>
      <c r="J9" s="48"/>
      <c r="K9" s="61">
        <v>150</v>
      </c>
      <c r="L9" s="23" t="s">
        <v>24</v>
      </c>
      <c r="M9" s="59">
        <v>1</v>
      </c>
      <c r="N9" s="26" t="s">
        <v>48</v>
      </c>
      <c r="O9" s="24">
        <v>1</v>
      </c>
      <c r="P9" s="24"/>
      <c r="Q9" s="24"/>
      <c r="R9" s="24"/>
      <c r="S9" s="32">
        <v>1</v>
      </c>
      <c r="T9" s="65">
        <f>+S9*M9</f>
        <v>1</v>
      </c>
      <c r="U9" s="41"/>
      <c r="V9" s="41"/>
      <c r="W9" s="71" t="s">
        <v>77</v>
      </c>
    </row>
    <row r="10" spans="1:23" ht="39" customHeight="1">
      <c r="A10" s="78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2">
        <f>SUM(M9:M9)</f>
        <v>1</v>
      </c>
      <c r="N10" s="4"/>
      <c r="O10" s="31"/>
      <c r="P10" s="31"/>
      <c r="Q10" s="31"/>
      <c r="R10" s="31"/>
      <c r="S10" s="66">
        <f>S9</f>
        <v>1</v>
      </c>
      <c r="T10" s="2">
        <f>SUM(T9:T9)</f>
        <v>1</v>
      </c>
      <c r="U10" s="2">
        <v>0.09</v>
      </c>
      <c r="V10" s="2">
        <f>+U10*T10</f>
        <v>0.09</v>
      </c>
      <c r="W10" s="72"/>
    </row>
    <row r="11" spans="1:23" s="1" customFormat="1" ht="62.25" customHeight="1">
      <c r="A11" s="55" t="s">
        <v>20</v>
      </c>
      <c r="B11" s="50" t="s">
        <v>25</v>
      </c>
      <c r="C11" s="51" t="s">
        <v>26</v>
      </c>
      <c r="D11" s="49" t="s">
        <v>54</v>
      </c>
      <c r="E11" s="50" t="s">
        <v>27</v>
      </c>
      <c r="F11" s="54">
        <v>1</v>
      </c>
      <c r="G11" s="47"/>
      <c r="H11" s="37"/>
      <c r="I11" s="37"/>
      <c r="J11" s="37"/>
      <c r="K11" s="62">
        <v>140</v>
      </c>
      <c r="L11" s="23" t="s">
        <v>24</v>
      </c>
      <c r="M11" s="59">
        <v>1</v>
      </c>
      <c r="N11" s="26" t="s">
        <v>48</v>
      </c>
      <c r="O11" s="24"/>
      <c r="P11" s="24"/>
      <c r="Q11" s="24"/>
      <c r="R11" s="24">
        <v>1</v>
      </c>
      <c r="S11" s="32">
        <v>1</v>
      </c>
      <c r="T11" s="65">
        <f>+S11*M11</f>
        <v>1</v>
      </c>
      <c r="U11" s="41"/>
      <c r="V11" s="41"/>
      <c r="W11" s="73" t="s">
        <v>85</v>
      </c>
    </row>
    <row r="12" spans="1:23" ht="39.75" customHeight="1">
      <c r="A12" s="78" t="s">
        <v>21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2">
        <f>SUM(M11:M11)</f>
        <v>1</v>
      </c>
      <c r="N12" s="4"/>
      <c r="O12" s="31"/>
      <c r="P12" s="31"/>
      <c r="Q12" s="31"/>
      <c r="R12" s="31"/>
      <c r="S12" s="66">
        <f>S11</f>
        <v>1</v>
      </c>
      <c r="T12" s="2">
        <f>SUM(T11:T11)</f>
        <v>1</v>
      </c>
      <c r="U12" s="2">
        <v>0.09</v>
      </c>
      <c r="V12" s="2">
        <f>+U12*T12</f>
        <v>0.09</v>
      </c>
      <c r="W12" s="72"/>
    </row>
    <row r="13" spans="1:23" s="1" customFormat="1" ht="409.5">
      <c r="A13" s="55" t="s">
        <v>20</v>
      </c>
      <c r="B13" s="50" t="s">
        <v>25</v>
      </c>
      <c r="C13" s="51" t="s">
        <v>28</v>
      </c>
      <c r="D13" s="56" t="s">
        <v>62</v>
      </c>
      <c r="E13" s="50" t="s">
        <v>29</v>
      </c>
      <c r="F13" s="54">
        <v>1</v>
      </c>
      <c r="G13" s="47"/>
      <c r="H13" s="37"/>
      <c r="I13" s="37"/>
      <c r="J13" s="37"/>
      <c r="K13" s="62">
        <v>300</v>
      </c>
      <c r="L13" s="23" t="s">
        <v>24</v>
      </c>
      <c r="M13" s="59">
        <v>1</v>
      </c>
      <c r="N13" s="26" t="s">
        <v>48</v>
      </c>
      <c r="O13" s="24"/>
      <c r="P13" s="29"/>
      <c r="Q13" s="24"/>
      <c r="R13" s="24">
        <v>1</v>
      </c>
      <c r="S13" s="32">
        <v>1</v>
      </c>
      <c r="T13" s="65">
        <f>+S13*M13</f>
        <v>1</v>
      </c>
      <c r="U13" s="41"/>
      <c r="V13" s="41"/>
      <c r="W13" s="73" t="s">
        <v>87</v>
      </c>
    </row>
    <row r="14" spans="1:23" ht="41.25" customHeight="1">
      <c r="A14" s="78" t="s">
        <v>21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2">
        <f>SUM(M13:M13)</f>
        <v>1</v>
      </c>
      <c r="N14" s="2"/>
      <c r="O14" s="4"/>
      <c r="P14" s="4"/>
      <c r="Q14" s="4"/>
      <c r="R14" s="4"/>
      <c r="S14" s="66">
        <f>S13</f>
        <v>1</v>
      </c>
      <c r="T14" s="2">
        <f>SUM(T13:T13)</f>
        <v>1</v>
      </c>
      <c r="U14" s="2">
        <v>0.1</v>
      </c>
      <c r="V14" s="2">
        <f>+U14*T14</f>
        <v>0.1</v>
      </c>
      <c r="W14" s="72"/>
    </row>
    <row r="15" spans="1:23" s="1" customFormat="1" ht="58.5" customHeight="1">
      <c r="A15" s="99" t="s">
        <v>20</v>
      </c>
      <c r="B15" s="102" t="s">
        <v>25</v>
      </c>
      <c r="C15" s="105" t="s">
        <v>33</v>
      </c>
      <c r="D15" s="86" t="s">
        <v>55</v>
      </c>
      <c r="E15" s="122" t="s">
        <v>44</v>
      </c>
      <c r="F15" s="96">
        <v>1</v>
      </c>
      <c r="G15" s="119"/>
      <c r="H15" s="119"/>
      <c r="I15" s="119"/>
      <c r="J15" s="119">
        <v>1</v>
      </c>
      <c r="K15" s="125">
        <v>380</v>
      </c>
      <c r="L15" s="23" t="s">
        <v>34</v>
      </c>
      <c r="M15" s="24">
        <v>0.1</v>
      </c>
      <c r="N15" s="26" t="s">
        <v>48</v>
      </c>
      <c r="O15" s="24">
        <v>1</v>
      </c>
      <c r="P15" s="24"/>
      <c r="Q15" s="24"/>
      <c r="R15" s="24"/>
      <c r="S15" s="32">
        <v>1</v>
      </c>
      <c r="T15" s="65">
        <f>+S15*M15</f>
        <v>0.1</v>
      </c>
      <c r="U15" s="93"/>
      <c r="V15" s="93"/>
      <c r="W15" s="128" t="s">
        <v>84</v>
      </c>
    </row>
    <row r="16" spans="1:23" s="1" customFormat="1" ht="59.25" customHeight="1">
      <c r="A16" s="100"/>
      <c r="B16" s="103"/>
      <c r="C16" s="106"/>
      <c r="D16" s="87"/>
      <c r="E16" s="123"/>
      <c r="F16" s="97"/>
      <c r="G16" s="120"/>
      <c r="H16" s="120"/>
      <c r="I16" s="120"/>
      <c r="J16" s="120"/>
      <c r="K16" s="126"/>
      <c r="L16" s="23" t="s">
        <v>75</v>
      </c>
      <c r="M16" s="24">
        <v>0.45</v>
      </c>
      <c r="N16" s="26" t="s">
        <v>48</v>
      </c>
      <c r="O16" s="24">
        <v>1</v>
      </c>
      <c r="P16" s="24"/>
      <c r="Q16" s="24"/>
      <c r="R16" s="24"/>
      <c r="S16" s="32">
        <v>1</v>
      </c>
      <c r="T16" s="65">
        <f>+S16*M16</f>
        <v>0.45</v>
      </c>
      <c r="U16" s="94"/>
      <c r="V16" s="94"/>
      <c r="W16" s="129"/>
    </row>
    <row r="17" spans="1:23" s="1" customFormat="1" ht="88.5" customHeight="1">
      <c r="A17" s="101"/>
      <c r="B17" s="104"/>
      <c r="C17" s="107"/>
      <c r="D17" s="88"/>
      <c r="E17" s="124"/>
      <c r="F17" s="98"/>
      <c r="G17" s="121"/>
      <c r="H17" s="121"/>
      <c r="I17" s="121"/>
      <c r="J17" s="121"/>
      <c r="K17" s="127"/>
      <c r="L17" s="23" t="s">
        <v>50</v>
      </c>
      <c r="M17" s="24">
        <v>0.45</v>
      </c>
      <c r="N17" s="26" t="s">
        <v>48</v>
      </c>
      <c r="O17" s="24"/>
      <c r="P17" s="24">
        <v>0.25</v>
      </c>
      <c r="Q17" s="24">
        <v>0.5</v>
      </c>
      <c r="R17" s="24">
        <v>1</v>
      </c>
      <c r="S17" s="32">
        <v>1</v>
      </c>
      <c r="T17" s="65">
        <f>+S17*M17</f>
        <v>0.45</v>
      </c>
      <c r="U17" s="95"/>
      <c r="V17" s="95"/>
      <c r="W17" s="130"/>
    </row>
    <row r="18" spans="1:23" ht="44.25" customHeight="1">
      <c r="A18" s="78" t="s">
        <v>21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  <c r="M18" s="2">
        <f>SUM(M15:M17)</f>
        <v>1</v>
      </c>
      <c r="N18" s="2"/>
      <c r="O18" s="4"/>
      <c r="P18" s="4"/>
      <c r="Q18" s="4"/>
      <c r="R18" s="4"/>
      <c r="S18" s="6"/>
      <c r="T18" s="67">
        <f>SUM(T15:T17)</f>
        <v>1</v>
      </c>
      <c r="U18" s="2">
        <v>0.1</v>
      </c>
      <c r="V18" s="2">
        <f>+U18*T18</f>
        <v>0.1</v>
      </c>
      <c r="W18" s="72"/>
    </row>
    <row r="19" spans="1:23" s="1" customFormat="1" ht="63" customHeight="1">
      <c r="A19" s="45" t="s">
        <v>20</v>
      </c>
      <c r="B19" s="44" t="s">
        <v>25</v>
      </c>
      <c r="C19" s="43" t="s">
        <v>32</v>
      </c>
      <c r="D19" s="52" t="s">
        <v>56</v>
      </c>
      <c r="E19" s="43" t="s">
        <v>68</v>
      </c>
      <c r="F19" s="57">
        <v>1</v>
      </c>
      <c r="G19" s="69">
        <v>1</v>
      </c>
      <c r="H19" s="69"/>
      <c r="I19" s="69"/>
      <c r="J19" s="69"/>
      <c r="K19" s="63">
        <v>200</v>
      </c>
      <c r="L19" s="23" t="s">
        <v>35</v>
      </c>
      <c r="M19" s="59">
        <v>1</v>
      </c>
      <c r="N19" s="26" t="s">
        <v>48</v>
      </c>
      <c r="O19" s="24">
        <v>1</v>
      </c>
      <c r="P19" s="29"/>
      <c r="Q19" s="29"/>
      <c r="R19" s="24"/>
      <c r="S19" s="32">
        <v>1</v>
      </c>
      <c r="T19" s="65">
        <f>+S19*M19</f>
        <v>1</v>
      </c>
      <c r="U19" s="35"/>
      <c r="V19" s="35"/>
      <c r="W19" s="73" t="s">
        <v>78</v>
      </c>
    </row>
    <row r="20" spans="1:23" ht="45" customHeight="1">
      <c r="A20" s="78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2">
        <f>SUM(M19:M19)</f>
        <v>1</v>
      </c>
      <c r="N20" s="4"/>
      <c r="O20" s="4"/>
      <c r="P20" s="4"/>
      <c r="Q20" s="4"/>
      <c r="R20" s="4"/>
      <c r="S20" s="6" t="s">
        <v>22</v>
      </c>
      <c r="T20" s="67">
        <f>SUM(T19:T19)</f>
        <v>1</v>
      </c>
      <c r="U20" s="2">
        <v>0.1</v>
      </c>
      <c r="V20" s="2">
        <f>+U20*T20</f>
        <v>0.1</v>
      </c>
      <c r="W20" s="72"/>
    </row>
    <row r="21" spans="1:23" s="1" customFormat="1" ht="81.75" customHeight="1">
      <c r="A21" s="22" t="s">
        <v>20</v>
      </c>
      <c r="B21" s="21" t="s">
        <v>25</v>
      </c>
      <c r="C21" s="27" t="s">
        <v>42</v>
      </c>
      <c r="D21" s="30" t="s">
        <v>57</v>
      </c>
      <c r="E21" s="21" t="s">
        <v>40</v>
      </c>
      <c r="F21" s="25">
        <v>1</v>
      </c>
      <c r="G21" s="69">
        <v>1</v>
      </c>
      <c r="H21" s="69"/>
      <c r="I21" s="69"/>
      <c r="J21" s="69"/>
      <c r="K21" s="25">
        <v>22</v>
      </c>
      <c r="L21" s="23" t="s">
        <v>30</v>
      </c>
      <c r="M21" s="24">
        <v>1</v>
      </c>
      <c r="N21" s="26" t="s">
        <v>48</v>
      </c>
      <c r="P21" s="24"/>
      <c r="Q21" s="24">
        <v>1</v>
      </c>
      <c r="R21" s="24"/>
      <c r="S21" s="32">
        <v>1</v>
      </c>
      <c r="T21" s="65">
        <f>+S21*M21</f>
        <v>1</v>
      </c>
      <c r="U21" s="36"/>
      <c r="V21" s="36"/>
      <c r="W21" s="74" t="s">
        <v>79</v>
      </c>
    </row>
    <row r="22" spans="1:23" ht="51">
      <c r="A22" s="78" t="s">
        <v>21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2">
        <f>SUM(M21:M21)</f>
        <v>1</v>
      </c>
      <c r="N22" s="4"/>
      <c r="O22" s="4"/>
      <c r="P22" s="4"/>
      <c r="Q22" s="4"/>
      <c r="R22" s="4"/>
      <c r="S22" s="6" t="s">
        <v>22</v>
      </c>
      <c r="T22" s="67">
        <f>SUM(T21:T21)</f>
        <v>1</v>
      </c>
      <c r="U22" s="2">
        <v>0.09</v>
      </c>
      <c r="V22" s="2">
        <f>+U22*T22</f>
        <v>0.09</v>
      </c>
      <c r="W22" s="75"/>
    </row>
    <row r="23" spans="1:23" s="1" customFormat="1" ht="66.75" customHeight="1">
      <c r="A23" s="22" t="s">
        <v>20</v>
      </c>
      <c r="B23" s="21" t="s">
        <v>25</v>
      </c>
      <c r="C23" s="27" t="s">
        <v>37</v>
      </c>
      <c r="D23" s="30" t="s">
        <v>58</v>
      </c>
      <c r="E23" s="21" t="s">
        <v>38</v>
      </c>
      <c r="F23" s="25">
        <v>1</v>
      </c>
      <c r="G23" s="69"/>
      <c r="H23" s="69"/>
      <c r="I23" s="69"/>
      <c r="J23" s="69"/>
      <c r="K23" s="62">
        <v>65</v>
      </c>
      <c r="L23" s="23" t="s">
        <v>30</v>
      </c>
      <c r="M23" s="24">
        <v>1</v>
      </c>
      <c r="N23" s="26" t="s">
        <v>48</v>
      </c>
      <c r="O23" s="24"/>
      <c r="P23" s="70">
        <v>1</v>
      </c>
      <c r="Q23" s="24"/>
      <c r="S23" s="32">
        <v>1</v>
      </c>
      <c r="T23" s="65">
        <f>+S23*M23</f>
        <v>1</v>
      </c>
      <c r="U23" s="36"/>
      <c r="V23" s="36"/>
      <c r="W23" s="71" t="s">
        <v>80</v>
      </c>
    </row>
    <row r="24" spans="1:23" ht="38.25">
      <c r="A24" s="78" t="s">
        <v>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2">
        <f>SUM(M23:M23)</f>
        <v>1</v>
      </c>
      <c r="N24" s="4"/>
      <c r="O24" s="4"/>
      <c r="P24" s="4"/>
      <c r="Q24" s="4"/>
      <c r="R24" s="4"/>
      <c r="S24" s="6" t="s">
        <v>22</v>
      </c>
      <c r="T24" s="67">
        <f>SUM(T23:T23)</f>
        <v>1</v>
      </c>
      <c r="U24" s="2">
        <v>0.09</v>
      </c>
      <c r="V24" s="2">
        <f>+U24*T24</f>
        <v>0.09</v>
      </c>
      <c r="W24" s="72"/>
    </row>
    <row r="25" spans="1:23" s="1" customFormat="1" ht="76.5" customHeight="1">
      <c r="A25" s="22" t="s">
        <v>20</v>
      </c>
      <c r="B25" s="21" t="s">
        <v>25</v>
      </c>
      <c r="C25" s="27" t="s">
        <v>39</v>
      </c>
      <c r="D25" s="30" t="s">
        <v>59</v>
      </c>
      <c r="E25" s="21" t="s">
        <v>76</v>
      </c>
      <c r="F25" s="25">
        <v>1</v>
      </c>
      <c r="G25" s="69">
        <v>1</v>
      </c>
      <c r="H25" s="68"/>
      <c r="I25" s="68"/>
      <c r="J25" s="68"/>
      <c r="K25" s="25">
        <v>15</v>
      </c>
      <c r="L25" s="23" t="s">
        <v>30</v>
      </c>
      <c r="M25" s="24">
        <v>1</v>
      </c>
      <c r="N25" s="26" t="s">
        <v>48</v>
      </c>
      <c r="O25" s="24">
        <v>1</v>
      </c>
      <c r="P25" s="24"/>
      <c r="Q25" s="24"/>
      <c r="R25" s="24"/>
      <c r="S25" s="32">
        <v>1</v>
      </c>
      <c r="T25" s="65">
        <f>+S25*M25</f>
        <v>1</v>
      </c>
      <c r="U25" s="36"/>
      <c r="V25" s="36"/>
      <c r="W25" s="74" t="s">
        <v>81</v>
      </c>
    </row>
    <row r="26" spans="1:23" ht="38.25">
      <c r="A26" s="78" t="s">
        <v>21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2">
        <f>SUM(M25:M25)</f>
        <v>1</v>
      </c>
      <c r="N26" s="4"/>
      <c r="O26" s="4"/>
      <c r="P26" s="4"/>
      <c r="Q26" s="4"/>
      <c r="R26" s="4"/>
      <c r="S26" s="6" t="s">
        <v>22</v>
      </c>
      <c r="T26" s="67">
        <f>SUM(T25:T25)</f>
        <v>1</v>
      </c>
      <c r="U26" s="2">
        <v>0.09</v>
      </c>
      <c r="V26" s="2">
        <f>+U26*T26</f>
        <v>0.09</v>
      </c>
      <c r="W26" s="72"/>
    </row>
    <row r="27" spans="1:23" s="1" customFormat="1" ht="102">
      <c r="A27" s="22" t="s">
        <v>20</v>
      </c>
      <c r="B27" s="21" t="s">
        <v>25</v>
      </c>
      <c r="C27" s="27" t="s">
        <v>45</v>
      </c>
      <c r="D27" s="34" t="s">
        <v>60</v>
      </c>
      <c r="E27" s="21" t="s">
        <v>46</v>
      </c>
      <c r="F27" s="25">
        <v>1</v>
      </c>
      <c r="G27" s="37"/>
      <c r="H27" s="37"/>
      <c r="I27" s="37"/>
      <c r="J27" s="37"/>
      <c r="K27" s="62">
        <v>1500</v>
      </c>
      <c r="L27" s="60" t="s">
        <v>71</v>
      </c>
      <c r="M27" s="24">
        <v>1</v>
      </c>
      <c r="N27" s="26" t="s">
        <v>48</v>
      </c>
      <c r="O27" s="24"/>
      <c r="P27" s="24"/>
      <c r="Q27" s="24">
        <v>0.5</v>
      </c>
      <c r="R27" s="24">
        <v>1</v>
      </c>
      <c r="S27" s="32">
        <v>1</v>
      </c>
      <c r="T27" s="65">
        <f>+S27*M27</f>
        <v>1</v>
      </c>
      <c r="U27" s="36"/>
      <c r="V27" s="36"/>
      <c r="W27" s="74" t="s">
        <v>82</v>
      </c>
    </row>
    <row r="28" spans="1:23" ht="38.25">
      <c r="A28" s="78" t="s">
        <v>21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2">
        <f>SUM(M27:M27)</f>
        <v>1</v>
      </c>
      <c r="N28" s="4"/>
      <c r="O28" s="4"/>
      <c r="P28" s="4"/>
      <c r="Q28" s="4"/>
      <c r="R28" s="4"/>
      <c r="S28" s="6" t="s">
        <v>22</v>
      </c>
      <c r="T28" s="67">
        <f>SUM(T27:T27)</f>
        <v>1</v>
      </c>
      <c r="U28" s="2">
        <v>0.08</v>
      </c>
      <c r="V28" s="2">
        <f>+U28*T28</f>
        <v>0.08</v>
      </c>
      <c r="W28" s="72"/>
    </row>
    <row r="29" spans="1:23" s="1" customFormat="1" ht="87" customHeight="1">
      <c r="A29" s="45" t="s">
        <v>20</v>
      </c>
      <c r="B29" s="44" t="s">
        <v>25</v>
      </c>
      <c r="C29" s="43" t="s">
        <v>47</v>
      </c>
      <c r="D29" s="46" t="s">
        <v>61</v>
      </c>
      <c r="E29" s="43" t="s">
        <v>51</v>
      </c>
      <c r="F29" s="33">
        <v>1</v>
      </c>
      <c r="G29" s="37"/>
      <c r="H29" s="37"/>
      <c r="I29" s="37"/>
      <c r="J29" s="37"/>
      <c r="K29" s="62">
        <v>25</v>
      </c>
      <c r="L29" s="60" t="s">
        <v>69</v>
      </c>
      <c r="M29" s="24">
        <v>1</v>
      </c>
      <c r="N29" s="26" t="s">
        <v>48</v>
      </c>
      <c r="O29" s="24"/>
      <c r="P29" s="24"/>
      <c r="Q29" s="24">
        <v>0.5</v>
      </c>
      <c r="R29" s="24">
        <v>1</v>
      </c>
      <c r="S29" s="32">
        <v>1</v>
      </c>
      <c r="T29" s="65">
        <f>+S29*M29</f>
        <v>1</v>
      </c>
      <c r="U29" s="36"/>
      <c r="V29" s="36"/>
      <c r="W29" s="76" t="s">
        <v>86</v>
      </c>
    </row>
    <row r="30" spans="1:23" ht="38.25">
      <c r="A30" s="78" t="s">
        <v>21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2">
        <f>SUM(M29:M29)</f>
        <v>1</v>
      </c>
      <c r="N30" s="4"/>
      <c r="O30" s="4"/>
      <c r="P30" s="4"/>
      <c r="Q30" s="4"/>
      <c r="R30" s="4"/>
      <c r="S30" s="6" t="s">
        <v>22</v>
      </c>
      <c r="T30" s="67">
        <f>SUM(T29:T29)</f>
        <v>1</v>
      </c>
      <c r="U30" s="2">
        <v>0.08</v>
      </c>
      <c r="V30" s="2">
        <f>+U30*T30</f>
        <v>0.08</v>
      </c>
      <c r="W30" s="72"/>
    </row>
    <row r="31" spans="1:23" s="1" customFormat="1" ht="87" customHeight="1">
      <c r="A31" s="45" t="s">
        <v>20</v>
      </c>
      <c r="B31" s="44" t="s">
        <v>25</v>
      </c>
      <c r="C31" s="43" t="s">
        <v>72</v>
      </c>
      <c r="D31" s="58" t="s">
        <v>73</v>
      </c>
      <c r="E31" s="43" t="s">
        <v>74</v>
      </c>
      <c r="F31" s="33">
        <v>270</v>
      </c>
      <c r="G31" s="69"/>
      <c r="H31" s="69"/>
      <c r="I31" s="69"/>
      <c r="J31" s="69"/>
      <c r="K31" s="62">
        <v>600</v>
      </c>
      <c r="L31" s="60" t="s">
        <v>70</v>
      </c>
      <c r="M31" s="24">
        <v>1</v>
      </c>
      <c r="N31" s="26" t="s">
        <v>48</v>
      </c>
      <c r="O31" s="24">
        <v>1</v>
      </c>
      <c r="P31" s="24"/>
      <c r="Q31" s="24"/>
      <c r="R31" s="24"/>
      <c r="S31" s="32">
        <v>1</v>
      </c>
      <c r="T31" s="65">
        <f>+S31*M31</f>
        <v>1</v>
      </c>
      <c r="U31" s="42"/>
      <c r="V31" s="42"/>
      <c r="W31" s="74" t="s">
        <v>83</v>
      </c>
    </row>
    <row r="32" spans="1:23" ht="38.25">
      <c r="A32" s="78" t="s">
        <v>21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2">
        <f>SUM(M31:M31)</f>
        <v>1</v>
      </c>
      <c r="N32" s="4"/>
      <c r="O32" s="4"/>
      <c r="P32" s="4"/>
      <c r="Q32" s="4"/>
      <c r="R32" s="4"/>
      <c r="S32" s="6" t="s">
        <v>22</v>
      </c>
      <c r="T32" s="67">
        <f>SUM(T31:T31)</f>
        <v>1</v>
      </c>
      <c r="U32" s="2">
        <v>0.09</v>
      </c>
      <c r="V32" s="2">
        <f>+U32*T32</f>
        <v>0.09</v>
      </c>
      <c r="W32" s="18"/>
    </row>
    <row r="33" spans="1:23" ht="34.5" customHeight="1">
      <c r="A33" s="78" t="s">
        <v>31</v>
      </c>
      <c r="B33" s="79"/>
      <c r="C33" s="79"/>
      <c r="D33" s="79"/>
      <c r="E33" s="79"/>
      <c r="F33" s="80"/>
      <c r="G33" s="14"/>
      <c r="H33" s="14"/>
      <c r="I33" s="14"/>
      <c r="J33" s="14"/>
      <c r="K33" s="3">
        <f>+K9+K11+K13+K15+K19+K21+K23+K25+K27+K29+K31</f>
        <v>3397</v>
      </c>
      <c r="L33" s="3"/>
      <c r="M33" s="3"/>
      <c r="N33" s="7"/>
      <c r="O33" s="8"/>
      <c r="P33" s="8"/>
      <c r="Q33" s="8"/>
      <c r="R33" s="8"/>
      <c r="S33" s="8"/>
      <c r="T33" s="9"/>
      <c r="U33" s="5">
        <f>+U10+U12+U14+U18+U20+U22+U24+U26+U28+U30+U32</f>
        <v>0.9999999999999998</v>
      </c>
      <c r="V33" s="5">
        <f>+V10+V12+V14+V18+V20+V22+V24+V26+V28+V30+V32</f>
        <v>0.9999999999999998</v>
      </c>
      <c r="W33" s="18"/>
    </row>
    <row r="35" ht="15">
      <c r="E35" s="64"/>
    </row>
    <row r="36" spans="1:2" ht="15">
      <c r="A36" s="11"/>
      <c r="B36" s="11"/>
    </row>
    <row r="37" ht="15">
      <c r="A37" s="1" t="s">
        <v>49</v>
      </c>
    </row>
    <row r="40" ht="15">
      <c r="N40" s="28"/>
    </row>
    <row r="41" ht="15">
      <c r="N41" s="28"/>
    </row>
    <row r="42" ht="15">
      <c r="N42" s="28"/>
    </row>
    <row r="43" ht="15">
      <c r="A43" s="20"/>
    </row>
  </sheetData>
  <sheetProtection/>
  <mergeCells count="46">
    <mergeCell ref="W15:W17"/>
    <mergeCell ref="V15:V17"/>
    <mergeCell ref="T7:T8"/>
    <mergeCell ref="O7:R7"/>
    <mergeCell ref="N7:N8"/>
    <mergeCell ref="W7:W8"/>
    <mergeCell ref="A30:L30"/>
    <mergeCell ref="G15:G17"/>
    <mergeCell ref="A22:L22"/>
    <mergeCell ref="E15:E17"/>
    <mergeCell ref="K15:K17"/>
    <mergeCell ref="J15:J17"/>
    <mergeCell ref="I15:I17"/>
    <mergeCell ref="H15:H17"/>
    <mergeCell ref="C1:V4"/>
    <mergeCell ref="U15:U17"/>
    <mergeCell ref="F15:F17"/>
    <mergeCell ref="A14:L14"/>
    <mergeCell ref="A15:A17"/>
    <mergeCell ref="B15:B17"/>
    <mergeCell ref="C15:C17"/>
    <mergeCell ref="A1:B4"/>
    <mergeCell ref="V7:V8"/>
    <mergeCell ref="S7:S8"/>
    <mergeCell ref="F7:F8"/>
    <mergeCell ref="U7:U8"/>
    <mergeCell ref="E7:E8"/>
    <mergeCell ref="L7:L8"/>
    <mergeCell ref="K7:K8"/>
    <mergeCell ref="A6:M6"/>
    <mergeCell ref="M7:M8"/>
    <mergeCell ref="A33:F33"/>
    <mergeCell ref="B7:B8"/>
    <mergeCell ref="A7:A8"/>
    <mergeCell ref="A24:L24"/>
    <mergeCell ref="A26:L26"/>
    <mergeCell ref="C7:C8"/>
    <mergeCell ref="A20:L20"/>
    <mergeCell ref="A18:L18"/>
    <mergeCell ref="G7:J7"/>
    <mergeCell ref="D15:D17"/>
    <mergeCell ref="A12:L12"/>
    <mergeCell ref="D7:D8"/>
    <mergeCell ref="A32:L32"/>
    <mergeCell ref="A10:L10"/>
    <mergeCell ref="A28:L28"/>
  </mergeCells>
  <dataValidations count="1">
    <dataValidation type="textLength" operator="lessThanOrEqual" allowBlank="1" showInputMessage="1" showErrorMessage="1" sqref="W32:W65536 W6:W8 W10 W12 W14 W18 W24 W26 W20 W22 W28 W30">
      <formula1>350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4"/>
  <rowBreaks count="1" manualBreakCount="1">
    <brk id="1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Johana</cp:lastModifiedBy>
  <cp:lastPrinted>2019-01-25T14:42:42Z</cp:lastPrinted>
  <dcterms:created xsi:type="dcterms:W3CDTF">2010-12-21T15:57:45Z</dcterms:created>
  <dcterms:modified xsi:type="dcterms:W3CDTF">2021-02-10T20:08:40Z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0x0101006B3CDE7F3E69BB4A9FCF04382B55884A</vt:lpwstr>
  </property>
</Properties>
</file>