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9040" windowHeight="15840" tabRatio="602" activeTab="0"/>
  </bookViews>
  <sheets>
    <sheet name="Formulación 2020" sheetId="1" r:id="rId1"/>
    <sheet name="Convenio" sheetId="2" r:id="rId2"/>
    <sheet name="Educaciòn continua con costo " sheetId="3" r:id="rId3"/>
    <sheet name="Extensiòn solidaria proy. socia" sheetId="4" r:id="rId4"/>
    <sheet name="Emprendimiento" sheetId="5" r:id="rId5"/>
    <sheet name="Articulación Media Técnica" sheetId="6" r:id="rId6"/>
    <sheet name="Plan de mercadeo" sheetId="7" r:id="rId7"/>
  </sheets>
  <definedNames>
    <definedName name="_xlnm.Print_Area" localSheetId="0">'Formulación 2020'!$A$6:$V$40</definedName>
    <definedName name="_xlnm.Print_Titles" localSheetId="0">'Formulación 2020'!$8:$9</definedName>
  </definedNames>
  <calcPr fullCalcOnLoad="1"/>
</workbook>
</file>

<file path=xl/comments1.xml><?xml version="1.0" encoding="utf-8"?>
<comments xmlns="http://schemas.openxmlformats.org/spreadsheetml/2006/main">
  <authors>
    <author>bgiraldo</author>
    <author>BGIRALDO</author>
  </authors>
  <commentList>
    <comment ref="S8" authorId="0">
      <text>
        <r>
          <rPr>
            <b/>
            <sz val="8"/>
            <rFont val="Tahoma"/>
            <family val="2"/>
          </rPr>
          <t>bgiraldo:</t>
        </r>
        <r>
          <rPr>
            <sz val="8"/>
            <rFont val="Tahoma"/>
            <family val="2"/>
          </rPr>
          <t xml:space="preserve">
Digite en esta celda el porcentaje de ejecución para cada actividad en valores de 0% a 100%</t>
        </r>
      </text>
    </comment>
    <comment ref="W8" authorId="1">
      <text>
        <r>
          <rPr>
            <b/>
            <sz val="9"/>
            <rFont val="Tahoma"/>
            <family val="2"/>
          </rPr>
          <t>BGIRALDO:</t>
        </r>
        <r>
          <rPr>
            <sz val="9"/>
            <rFont val="Tahoma"/>
            <family val="2"/>
          </rPr>
          <t xml:space="preserve">
En esta celda registre los detalles de la ejecución de la meta, Ejplo:
No. De cursos realizados: temáticas, No. De participantes por cada curso
 . No. De convenios suscritos,   Nombre de las Entidades con las cuales se suscribieron.
 No. De programas Autoevaluados, Nombres de los programas Autoevaluados.
 No. De docentes en movilidad académica saliente, nombre del docente y lugar de destino.
 No. de Docentes en movilidad académica entrante, nombre del docente y lugar de procedencia
               </t>
        </r>
      </text>
    </comment>
  </commentList>
</comments>
</file>

<file path=xl/comments3.xml><?xml version="1.0" encoding="utf-8"?>
<comments xmlns="http://schemas.openxmlformats.org/spreadsheetml/2006/main">
  <authors>
    <author>Educacion Continua</author>
  </authors>
  <commentList>
    <comment ref="Z3" authorId="0">
      <text>
        <r>
          <rPr>
            <b/>
            <sz val="9"/>
            <rFont val="Tahoma"/>
            <family val="2"/>
          </rPr>
          <t>Educacion Continua:</t>
        </r>
        <r>
          <rPr>
            <sz val="9"/>
            <rFont val="Tahoma"/>
            <family val="2"/>
          </rPr>
          <t xml:space="preserve">
Esta es la tarifa para público en general. Se aplican descuentos para egresados, docentes, estudiantes, etc.</t>
        </r>
      </text>
    </comment>
  </commentList>
</comments>
</file>

<file path=xl/comments4.xml><?xml version="1.0" encoding="utf-8"?>
<comments xmlns="http://schemas.openxmlformats.org/spreadsheetml/2006/main">
  <authors>
    <author>Educacion Continua</author>
  </authors>
  <commentList>
    <comment ref="Z3" authorId="0">
      <text>
        <r>
          <rPr>
            <b/>
            <sz val="9"/>
            <rFont val="Tahoma"/>
            <family val="2"/>
          </rPr>
          <t>Educacion Continua:</t>
        </r>
        <r>
          <rPr>
            <sz val="9"/>
            <rFont val="Tahoma"/>
            <family val="2"/>
          </rPr>
          <t xml:space="preserve">
Esta es la tarifa para público en general. Se aplican descuentos para egresados, docentes, estudiantes, etc.</t>
        </r>
      </text>
    </comment>
  </commentList>
</comments>
</file>

<file path=xl/sharedStrings.xml><?xml version="1.0" encoding="utf-8"?>
<sst xmlns="http://schemas.openxmlformats.org/spreadsheetml/2006/main" count="1940" uniqueCount="813">
  <si>
    <t>PLAN DE ACCIÓN - Vigencia: 2020 cuarto trimestre</t>
  </si>
  <si>
    <t>Codigo: FO-PIN-02</t>
  </si>
  <si>
    <t>Versión: 01</t>
  </si>
  <si>
    <t>Fecha de aprobación: Octubre 28 de 2016</t>
  </si>
  <si>
    <t>Pagina 1 de 1</t>
  </si>
  <si>
    <t>DEPENDENCIA: DIRECCIÓN DE EXTENSIÓN</t>
  </si>
  <si>
    <t>Línea estratégica</t>
  </si>
  <si>
    <t>Objetivo estratégico</t>
  </si>
  <si>
    <t>Proyecto</t>
  </si>
  <si>
    <t>código</t>
  </si>
  <si>
    <t>Indicador</t>
  </si>
  <si>
    <t>Meta 2020</t>
  </si>
  <si>
    <t>Logro de la Meta</t>
  </si>
  <si>
    <t>Presupuesto 
  (millones de pesos)</t>
  </si>
  <si>
    <t>Actividades</t>
  </si>
  <si>
    <t>Ponderacion actividad</t>
  </si>
  <si>
    <t xml:space="preserve">Responsable </t>
  </si>
  <si>
    <t>Avance físico programado %</t>
  </si>
  <si>
    <t>% ejecución de la actividad</t>
  </si>
  <si>
    <t>% ejecución del indicador</t>
  </si>
  <si>
    <t>% ponderación del indicador</t>
  </si>
  <si>
    <t>ejecución Vs ponderación</t>
  </si>
  <si>
    <t>Evidencias de la ejecución del indicador</t>
  </si>
  <si>
    <t>Marzo</t>
  </si>
  <si>
    <t>Junio</t>
  </si>
  <si>
    <t>Septiembre</t>
  </si>
  <si>
    <t>Diciembre</t>
  </si>
  <si>
    <t xml:space="preserve">3. INTERNACIONALIZACIÓN E INTERACCIÓN CON LOS AGENTES SOCIALES Y COMUNITARIOS </t>
  </si>
  <si>
    <t xml:space="preserve">1. Promover la
 formación de capital humano en la sociedad con el intercambio de conocimientos, saberes y prácticas 
</t>
  </si>
  <si>
    <t xml:space="preserve">Convenios o contratos con los sectores públicos o privados para generar recursos
</t>
  </si>
  <si>
    <t>030101-2020</t>
  </si>
  <si>
    <t>Número de convenios o contratos/ año</t>
  </si>
  <si>
    <t xml:space="preserve">Presentar propuesta a diferentes entidades </t>
  </si>
  <si>
    <t>Dirección de  Extensión</t>
  </si>
  <si>
    <t>1, Presentar propuestas a diferentes entidades:   las propuestas formuladas fueron: Maná, Rionegro, Lotería, Infraestructura, Hacienda, Envigado, Gerencia de Servicios Públicos, Corantioquia, ICBF-DUA, ICBF-TÉCNICA LABORAL, ICBF-LICENCIATURAS, MINTIC, Medio Ambiente, Sapiencia-Elingua  2.  Realizar seguimiento.Se cuenta con los siguientes contratos: 1. Hacienda, 2. Infraestructura, 3. infraestructura San Carlos 4. Envigado. 5.Medio ambiente 6. Sapiencia-Becas 7. DUA-MEN 8. Sapiencia-Elingua, 9. Sapiencia-Mentorias 10. Loteria 11. Servicios Públicos 12. Campamento 13. Becas tecnología 2020-1, 14. becas tecnología 2020-2 15. SILAP Bello 16. 16. Corantioquia 17. Dagred 18. CFA</t>
  </si>
  <si>
    <t xml:space="preserve">Realizar seguimiento a los convenios o contratos celebrados que generen ingresos </t>
  </si>
  <si>
    <t>TOTAL ACUMULADO INDICADOR</t>
  </si>
  <si>
    <t>1. COBERTURA CON CALIDAD</t>
  </si>
  <si>
    <t>5. Desarrollar programas de formación mediados por la virtualidad</t>
  </si>
  <si>
    <t>Programas de Educación continua virtuales</t>
  </si>
  <si>
    <t>010502-2020</t>
  </si>
  <si>
    <t xml:space="preserve">Número de programas de Educación continua virtuales </t>
  </si>
  <si>
    <t>Diseñar  eventos de Educación continua virtual</t>
  </si>
  <si>
    <t>En el primer trimestre se virtualizaron los  contenidos de los siguientes eventos: Diplomado en discapacidad, diplomado en primera infancia (DUA) y se encuentran en elaboración propuesta para Cursos y diplomados virtuales para maestría en Ciencias Forenses y  Criminalistica.                                                                                         Durante el segundo trimestre se virtualizaron los contenidos de curso de Bioseguridad.  Se dió apertura a  3 cohortes del diplomado en pedagogía profesionales no licenciados , 2 cohortes del diplomado virtual en educación inclusiva, 2 cohortes del diplomado virtual en educación rural.                                                                                                                                                                                                                                         En el tercer trimestre se ofertaron 2 cohortes del diplomado en pedagogía para profesionales no licenciados y una cohorte del diplomado en identificación, diseño y evaluación de proyectos.   Durante el cuarto trimestre se virtualizaron los contenidos de  curso español para extranjeros, se dió apertura a dos cohortes del diplomado en Educación Inclusiva y una cohorte del diplomado en Identificación, diseño y evaluación de proyectos públicos. Y los 6 cursos de inglés en el marco del convenio de Elingua A1, A2, B1, B2,</t>
  </si>
  <si>
    <t>Ofertar eventos de Educación continua virtual</t>
  </si>
  <si>
    <t>Dirección de  Extensión
Facultad de Ingeniería</t>
  </si>
  <si>
    <t xml:space="preserve">1. Promover la
 formación de capital humano en la sociedad con el intercambio de conocimientos, saberes y prácticas </t>
  </si>
  <si>
    <t xml:space="preserve">Oferta educación continua virtual y/o presencial </t>
  </si>
  <si>
    <t>030102-2020</t>
  </si>
  <si>
    <t xml:space="preserve">Número de evento de educación continua  virtual y/o presencial que generan recursos </t>
  </si>
  <si>
    <t>Actualizar el portafolio de servicios y ofertarlo</t>
  </si>
  <si>
    <t xml:space="preserve">Durante el primer trimestre del año 2020 se dio apertura a 9 programas de educación continua con costo y se  beneficiaron un total 121 personas. Se desarrollaron planes de mercadeo y se realizó el seguimiento permanente al desarrollo de los mismos. 
En el  segundo trimestre del año 2020 se abrieron 11 programas de educación continua en los que participaron 259 personas.                  En el tercer trimestre se dió apertura a 52 eventos con costo  y   participaron 1.205 personas .                                                                            En el cuarto trimestre se realizaron 60 eventos con costo en los que participaron  1.626 personas         </t>
  </si>
  <si>
    <t>Desarrollar mercadeo para los eventos de educación continua</t>
  </si>
  <si>
    <t xml:space="preserve">Realizar seguimiento y monitoreo al desarrollo de los eventos </t>
  </si>
  <si>
    <t xml:space="preserve">Elaborar informe de ejecución de los eventos </t>
  </si>
  <si>
    <t>Estudiantes, docentes, empleados y egresados en   la ejecución de actividades de Ed. Continua</t>
  </si>
  <si>
    <t>030103-2020</t>
  </si>
  <si>
    <t>Número de estudiantes, docentes, empleados y egresados vinculados en la ejecución de actividades de educación continua</t>
  </si>
  <si>
    <t>Realizar base de datos de participantes internos (estudiantes, docentes, empleados y egresados) en eventos de educación continua</t>
  </si>
  <si>
    <t xml:space="preserve">Durante el primer trimestre del año 2020 se vincularon  14  docentes con actividades de educación continua.                                                         En el segundo trimestre del año 2020 se vincularon 19 docentes en la ejecución de actividades de educación continua.                                           En el tercer trimestre de 2020 se vincularon 65 docentes en la ejecución de eventos de educación continua.                                                    Durante el cuarto trimestre estuvieron vinculados 193 docentes en la ejecución de eventos de educación continua. </t>
  </si>
  <si>
    <t xml:space="preserve">2. Implementar programas y proyectos de transferencia de conocimiento </t>
  </si>
  <si>
    <t>Emprendimiento e Incubación de Empresas</t>
  </si>
  <si>
    <t xml:space="preserve"> 030201-2020</t>
  </si>
  <si>
    <t xml:space="preserve">Número de proyectos de incubación de empresas con  financiación externa </t>
  </si>
  <si>
    <t>Desarrollar actividades de formación en emprendimiento para estudiantes, docentes y egresados del TdeA</t>
  </si>
  <si>
    <t>Unidad de emprendimiento</t>
  </si>
  <si>
    <t>1. proyectos formulados derivados de la formación en emprendimiento: 70 entre estudiantes y egresados. 2. Proyectos con financiación: 20</t>
  </si>
  <si>
    <t>Gestionar  recursos  para los proyectos</t>
  </si>
  <si>
    <t>3. Articular programas de formación al sistema de educación terciaria</t>
  </si>
  <si>
    <t>Articulación con el sistema de educación terciaria</t>
  </si>
  <si>
    <t>030301-2020</t>
  </si>
  <si>
    <t xml:space="preserve">Número de programas de formación  articulados  con el sistema de educación terciaria </t>
  </si>
  <si>
    <t>Establecer convenios para desarrollar programas de articulación con la media técnicas, educación para el trabajo y el desarrollo humano</t>
  </si>
  <si>
    <t>Se cuenta con el contrato de Envigado . Ver anexo. Se liquidaron los 16 de Fondo Fase y sólo se cuenta con el contrato de Envigado. Por temas de pandemia no se pudo desarrollar más convenios con articulación media técnica.</t>
  </si>
  <si>
    <t>5. Implementar programas que proyecten la Institución como agente de cambio en el ámbito local, regional y nacional en el marco,  de la Responsabilidad Social Universitaria</t>
  </si>
  <si>
    <t>Programa  de impacto social en el ámbito  local y regional</t>
  </si>
  <si>
    <t>030501-2020</t>
  </si>
  <si>
    <t xml:space="preserve">Número de proyectos de  impacto social en el ámbito  local y regional desarrollados y financiados </t>
  </si>
  <si>
    <t xml:space="preserve">Realizar  análisis de impacto social de los proyectos </t>
  </si>
  <si>
    <t>1. análisis manual de supervisión de Maná. 2. Estudio de mercado de los juegos de suerte y azar. 3. El impacto de las prácticas ilegales en el juego de suerte y azar. 4. Modelo de Inserción CUEE 2.0. IV Revolución Industrial. https://www.tdea.edu.co/index.php/pasantias-y-retos-de-innovacion-cuee-2-0. Los proyectos de alto impacto son: Sapiencia Mentorias beneficiaron 236 estudiantes, Sapiencia Elingua se beneficiaron 2000 estudiantes de diferentes estratos del municipio de Medellín, Sapiencia Becas tecnologias se beneficiaron 2000 estudiantes con matrícula. Proyecto de medio ambiente en la revisión de áreas protegidas</t>
  </si>
  <si>
    <t xml:space="preserve">Divulgar los impactos sociales de los proyectos ejecutados </t>
  </si>
  <si>
    <t xml:space="preserve">Programa de extensión solidaria y voluntariado TdeA. </t>
  </si>
  <si>
    <t>030502-2020</t>
  </si>
  <si>
    <t>Número de estudiantes, docentes, empleados y egresados participando en el programa de extensión solidaria y voluntariado</t>
  </si>
  <si>
    <t>Realizar actividades de extensión solidaria y de voluntariado</t>
  </si>
  <si>
    <t xml:space="preserve">Durante el primer trimestre del año 2020 , se realizaron 7 programas de proyección social, en los cuales  participaron un total de 1.058 personas.
    Durante el segundo trimestre del año 2020 se llevaron a cabo 13 eventos de protección social , beneficiendo una total de 9.004 personas.                                                                                                          En el tercer trimestre del año 2020 se desarrollaron 9 eventos de proyección social, con los que se benefició a 1.377 personas.         </t>
  </si>
  <si>
    <t>Implementar estrategias de mercadeo que permitan visibilizar la Institución y sus servicios</t>
  </si>
  <si>
    <t>Plan de Mercadeo</t>
  </si>
  <si>
    <t>030401-2020</t>
  </si>
  <si>
    <t>Elaborar y ejecutar un plan anual de Mercadeo</t>
  </si>
  <si>
    <t>Formular un plan anual de mercadeo y ejecutarlo</t>
  </si>
  <si>
    <t>Se anexa plan de mercadeo</t>
  </si>
  <si>
    <t>TOTAL PLAN DE ACCIÓN</t>
  </si>
  <si>
    <t xml:space="preserve">FIRMA -  DIRECTORA DE EXTENSIÓN </t>
  </si>
  <si>
    <t>DESCRIPCIÓN</t>
  </si>
  <si>
    <t>CONTRATO N°</t>
  </si>
  <si>
    <t>OBJETO</t>
  </si>
  <si>
    <t>VALOR</t>
  </si>
  <si>
    <t>SAPIENCIA MONITORIAS</t>
  </si>
  <si>
    <t>Implementación del sistema de monitorias académica y apoyo al aprendizaje a los estudiantes Sapiencia en el Tecnológico de Antioquia</t>
  </si>
  <si>
    <t>HACIENDA</t>
  </si>
  <si>
    <t>Apoyo a las Rentas del Departamento de Antioquia, como estrategia para el fortalecimiento institucional y descentralización del Departamento</t>
  </si>
  <si>
    <t>INFRAESTRUCTURA</t>
  </si>
  <si>
    <t>BRINDAR APOYO TÉCNICO, ADMINISTRATIVO, FINANCIERO, CONTABLE, PREDIAL, LEGAL, SOCIAL Y AMBIENTAL EN LOS PROGRAMAS, PROYECTOS, PROCESOS, CONTRATOS Y CONVENIOS LLEVADOS A CABO EN LA SECRETARÍA DE INFRAESTRUCTURA FISICA DEL DEPARTAMENTO DE ANTIOQUIA </t>
  </si>
  <si>
    <t>LOTERIA</t>
  </si>
  <si>
    <t>APOYO A LA IMPLEMENTACIÓN DE LA ESTRATEGIA INTEGRAL DE CONTROL Y FISCALIZACIÓN DE LOS JUEGOS DE AZAR EN EL ÁREA METROPOLITANA”.</t>
  </si>
  <si>
    <t>ENVIGADO</t>
  </si>
  <si>
    <r>
      <t>ENV-12-09-0612-20</t>
    </r>
    <r>
      <rPr>
        <sz val="12"/>
        <color indexed="8"/>
        <rFont val="Arial Narrow"/>
        <family val="2"/>
      </rPr>
      <t> </t>
    </r>
  </si>
  <si>
    <t>PRESTACIÓN DE SERVICIOS EDUCATIVOS Y DE CAPACITACIÓN PARA UN(1) GRUPO DE JÓVENES QUE CURSAN EL GRADO 11º EN LAS INSTITUCIONES EDUCATIVAS OFICIALES, CON EL OBJETIVO DE FORMARLOS EN EL PROGRAMA TÉCNICO LABORAL EN ATENCIÓN INTEGRAL A LA PRIMERA INFANCIA EN ARTICULACIÓN CON LA EDUCACIÓN MEDIA</t>
  </si>
  <si>
    <t>MEDIO AMBIENTE</t>
  </si>
  <si>
    <r>
      <t>DESARROLLAR ACCIONES DE APOYO Y FORTALECIMIENTO PARA EL PROCEDIMIENTO DE ADQUISICIÓN DE PREDIOS UBICADOS EN ÁREAS DE IMPORTANCIA ESTRATÉGICA QUE SURTEN DE AGUA LOS ACUEDUCTOS DEL DEPARTAMENTO DE ANTIOQUIA.</t>
    </r>
    <r>
      <rPr>
        <sz val="12"/>
        <color indexed="8"/>
        <rFont val="Calibri Light"/>
        <family val="2"/>
      </rPr>
      <t> </t>
    </r>
  </si>
  <si>
    <t>SAPIENCIA BILINGUISMO</t>
  </si>
  <si>
    <t>CONTRATO INTERADMINISTRATIVO PARA LA EJECUCIÓN DE LA ESTRATEGIA “E-LINGÜA” IMPLEMENTADA POR SAPIENCIA PARA FORTALECER LAS HABILIDADES COMUNICACIONALES EN LENGUA EXTRANJERA INGLÉS, DE ACUERDO A LA DEMANDA Y NECESIDADES DEL MERCADO LABORAL</t>
  </si>
  <si>
    <t>SERVICIOS PUBLICOS</t>
  </si>
  <si>
    <t>2020-SS-37-0001</t>
  </si>
  <si>
    <t>CONTRATO INTERADMINISTRATIVO DE APOYO EN LA EJECUCIÓN DE LOS PROGRAMAS Y PROYECTOS DE LA GERENCIA DE SERVICIOS PÚBLICOS DEL DEPARTAMENTO DE ANTIOQUIA COMO GESTOR DEL PDA.</t>
  </si>
  <si>
    <t>UNIDAD DE EDUCACIÓN CONTINUA</t>
  </si>
  <si>
    <t>Información general</t>
  </si>
  <si>
    <t>Inscripciones</t>
  </si>
  <si>
    <t>USUARIOS</t>
  </si>
  <si>
    <t>DOCENTES</t>
  </si>
  <si>
    <t>MODALIDAD</t>
  </si>
  <si>
    <t xml:space="preserve"> INGRESOS </t>
  </si>
  <si>
    <t>Año-TRIM.</t>
  </si>
  <si>
    <t>N.</t>
  </si>
  <si>
    <t>Nombre del Evento</t>
  </si>
  <si>
    <t>Estado</t>
  </si>
  <si>
    <t>Horas</t>
  </si>
  <si>
    <t>Coordinador (es)</t>
  </si>
  <si>
    <t>Lugar del evento</t>
  </si>
  <si>
    <t>Sede</t>
  </si>
  <si>
    <t>Unidad Académica responsable</t>
  </si>
  <si>
    <t>Grupo de investigación responsable</t>
  </si>
  <si>
    <t>Número de Inscritos</t>
  </si>
  <si>
    <t>Número de certificados</t>
  </si>
  <si>
    <t>Número de estudiantes TdeA</t>
  </si>
  <si>
    <t>Número de empleados</t>
  </si>
  <si>
    <t>Número de docentes</t>
  </si>
  <si>
    <t>Número de personas externas</t>
  </si>
  <si>
    <t>Número de  egresados</t>
  </si>
  <si>
    <t>Total Asistentes</t>
  </si>
  <si>
    <t>Número de docentes  TdeA</t>
  </si>
  <si>
    <t>Número de empleados administrativos</t>
  </si>
  <si>
    <t>Número de Docentes Externos</t>
  </si>
  <si>
    <t>TOTAL DOCENTES</t>
  </si>
  <si>
    <t>Convenio</t>
  </si>
  <si>
    <t xml:space="preserve"> Valor evento por persona </t>
  </si>
  <si>
    <t xml:space="preserve">  Total Ingreso  </t>
  </si>
  <si>
    <t xml:space="preserve">  Total Gastos  </t>
  </si>
  <si>
    <t xml:space="preserve"> Beneficio económico alcanzado </t>
  </si>
  <si>
    <t>2020-1</t>
  </si>
  <si>
    <t>Diplomado en pedagogía para profesionales no licenciados modalidad virtual (cohorte 1)</t>
  </si>
  <si>
    <t xml:space="preserve">Finalizado </t>
  </si>
  <si>
    <t>Luz Marina Roldán</t>
  </si>
  <si>
    <t>virtual</t>
  </si>
  <si>
    <t>Facultad Educación y Ciencias Sociales</t>
  </si>
  <si>
    <t>NA</t>
  </si>
  <si>
    <t>x</t>
  </si>
  <si>
    <t>Curso de lengua de señas colombiana (módulo 1)</t>
  </si>
  <si>
    <t>TdeA</t>
  </si>
  <si>
    <t>Robledo</t>
  </si>
  <si>
    <t>Dirección de Extensión</t>
  </si>
  <si>
    <t>Curso de lengua de señas colombiana (módulo 2)</t>
  </si>
  <si>
    <t>Diplomado _ Comunicación científica y estados de la cuestión - doc. Alicante</t>
  </si>
  <si>
    <t>CUAM_ Diplomado : desarrollo de inteligencias:una interacción funcional familiar y social - Modulo II</t>
  </si>
  <si>
    <t>Diplomado en identificación, diseño y formulación de proyectos públicos ( modalidad virtual)</t>
  </si>
  <si>
    <t>Virtual</t>
  </si>
  <si>
    <t>Semilleros deportivos _ Taekwondo para niños y jóvenes de 6 a 14 años</t>
  </si>
  <si>
    <t>Dirección de Bienestar</t>
  </si>
  <si>
    <t>Semilleros deportivos_ Fútbol para niños y jóvenes (6 a 14 años)</t>
  </si>
  <si>
    <t>Gerencia estratégica finaciera para el sector solidario.</t>
  </si>
  <si>
    <t>Lina Claudia Gaviria</t>
  </si>
  <si>
    <t>Intalaciones de Confeccop Antioquia</t>
  </si>
  <si>
    <t xml:space="preserve">Medellín </t>
  </si>
  <si>
    <t>Diplomado en pedagogía para profesionales no licenciados modalidad virtual (Cohorte 2)</t>
  </si>
  <si>
    <t>Diplomado virtual en Educación Rural (Grupo 1- Coashogares)</t>
  </si>
  <si>
    <t>Diplomado virtual en educación inclusiva ( Grupo 1- Coashogares)</t>
  </si>
  <si>
    <t>Diplomado virtual en educación inclusiva ( Grupo 2- Coashogares)</t>
  </si>
  <si>
    <t>Diplomado Virtual  Sarlaft (Confecoop - Cohorte 2)</t>
  </si>
  <si>
    <t>Implementación de protocolos de bioseguridad en relación al COVID-19</t>
  </si>
  <si>
    <t xml:space="preserve">Inglés A2 - para docentes </t>
  </si>
  <si>
    <t>Diplomado en pedagogía ( Maestría en educación)</t>
  </si>
  <si>
    <t>Diplomado en educación Rural (Maestría en educación)</t>
  </si>
  <si>
    <t>Ejecución</t>
  </si>
  <si>
    <t>Diplomado en Educación Inclusiva ( Maestría en educación)</t>
  </si>
  <si>
    <t xml:space="preserve">Diplomado DUA- MEN </t>
  </si>
  <si>
    <t xml:space="preserve">virtual </t>
  </si>
  <si>
    <t>2020-2</t>
  </si>
  <si>
    <t>Curso de lengua de señas colombiana_módulo 1 (persona sorda, sociedad y relaciones familiares)</t>
  </si>
  <si>
    <t>Planeación</t>
  </si>
  <si>
    <t>Curso de lengua de señas colombiana_módulo 2 (profesiones y oficios en lengua de señas)</t>
  </si>
  <si>
    <t>Curso de lengua de señas colombiana_módulo 3 (contextos educativos, cultura sorda)</t>
  </si>
  <si>
    <t>Curso de lengua de señas colombiana_módulo 4 (gramática de la cultura sorda. sordo, territorio y ciudad)</t>
  </si>
  <si>
    <t>Diplomado en educación inclusiva_cohorte 3</t>
  </si>
  <si>
    <t>Curso virtual protocolos de bioseguridad</t>
  </si>
  <si>
    <t>Diplomado en identificación, diseño y evaluación de proyectos públicos (modalidad virtual_comunidad tdea)</t>
  </si>
  <si>
    <t>Diplomado en educación rural_cohorte 3</t>
  </si>
  <si>
    <t>Diplomado en pedagogía para profesionales no licenciados (modalidad virtual_2020-2_cohorte 4)</t>
  </si>
  <si>
    <t>Implementación de protocolos de bioseguridad en relación al covid-19</t>
  </si>
  <si>
    <t>Diplomado en pedagogía para profesionales no licenciados (modalidad virtual_cohorte 5)</t>
  </si>
  <si>
    <t xml:space="preserve">Inglés Sapiencia (Grupo 1) </t>
  </si>
  <si>
    <t xml:space="preserve">Coordinación centro de idiomas </t>
  </si>
  <si>
    <t xml:space="preserve">Inglés Sapiencia (Grupo 2) </t>
  </si>
  <si>
    <t>Olga Novikova</t>
  </si>
  <si>
    <t xml:space="preserve">Inglés Sapiencia (Grupo 3) </t>
  </si>
  <si>
    <t xml:space="preserve">Inglés Sapiencia (Grupo 4) </t>
  </si>
  <si>
    <t xml:space="preserve">Inglés Sapiencia (Grupo 5) </t>
  </si>
  <si>
    <t xml:space="preserve">Inglés Sapiencia (Grupo 6) </t>
  </si>
  <si>
    <t xml:space="preserve">Inglés Sapiencia (Grupo 7) </t>
  </si>
  <si>
    <t xml:space="preserve">Inglés Sapiencia (Grupo 8) </t>
  </si>
  <si>
    <t xml:space="preserve">Inglés Sapiencia (Grupo 9) </t>
  </si>
  <si>
    <t xml:space="preserve">Inglés Sapiencia (Grupo 10) </t>
  </si>
  <si>
    <t xml:space="preserve">Inglés Sapiencia (Grupo 11) </t>
  </si>
  <si>
    <t xml:space="preserve">Inglés Sapiencia (Grupo 12) </t>
  </si>
  <si>
    <t xml:space="preserve">Inglés Sapiencia (Grupo 13) </t>
  </si>
  <si>
    <t xml:space="preserve">Inglés Sapiencia (Grupo 14) </t>
  </si>
  <si>
    <t xml:space="preserve">Inglés Sapiencia (Grupo 15) </t>
  </si>
  <si>
    <t xml:space="preserve">Inglés Sapiencia (Grupo 16) </t>
  </si>
  <si>
    <t xml:space="preserve">Inglés Sapiencia (Grupo 17) </t>
  </si>
  <si>
    <t xml:space="preserve">Inglés Sapiencia (Grupo 18) </t>
  </si>
  <si>
    <t xml:space="preserve">Inglés Sapiencia (Grupo 19) </t>
  </si>
  <si>
    <t xml:space="preserve">Inglés Sapiencia (Grupo 20) </t>
  </si>
  <si>
    <t xml:space="preserve">Inglés Sapiencia (Grupo 21) </t>
  </si>
  <si>
    <t xml:space="preserve">Inglés Sapiencia (Grupo 22) </t>
  </si>
  <si>
    <t xml:space="preserve">Inglés Sapiencia (Grupo 23) </t>
  </si>
  <si>
    <t xml:space="preserve">Inglés Sapiencia (Grupo 24) </t>
  </si>
  <si>
    <t xml:space="preserve">Inglés Sapiencia (Grupo 25) </t>
  </si>
  <si>
    <t xml:space="preserve">Inglés Sapiencia (Grupo 26) </t>
  </si>
  <si>
    <t xml:space="preserve">Inglés Sapiencia (Grupo 27) </t>
  </si>
  <si>
    <t xml:space="preserve">Inglés Sapiencia (Grupo 28) </t>
  </si>
  <si>
    <t xml:space="preserve">Inglés Sapiencia (Grupo 29) </t>
  </si>
  <si>
    <t xml:space="preserve">Inglés Sapiencia (Grupo 30) </t>
  </si>
  <si>
    <t xml:space="preserve">Inglés Sapiencia (Grupo 31) </t>
  </si>
  <si>
    <t xml:space="preserve">Inglés Sapiencia (Grupo 32) </t>
  </si>
  <si>
    <t xml:space="preserve">Inglés Sapiencia (Grupo 33) </t>
  </si>
  <si>
    <t xml:space="preserve">Inglés Sapiencia (Grupo 34) </t>
  </si>
  <si>
    <t xml:space="preserve">Inglés Sapiencia (Grupo 35) </t>
  </si>
  <si>
    <t xml:space="preserve">Inglés Sapiencia (Grupo 36) </t>
  </si>
  <si>
    <t xml:space="preserve">Inglés Sapiencia (Grupo 37) </t>
  </si>
  <si>
    <t xml:space="preserve">Inglés Sapiencia (Grupo 38) </t>
  </si>
  <si>
    <t xml:space="preserve">Inglés Sapiencia (Grupo 39) </t>
  </si>
  <si>
    <t xml:space="preserve">Inglés Sapiencia (Grupo 40) </t>
  </si>
  <si>
    <t xml:space="preserve">Inglés Sapiencia (Grupo 41) </t>
  </si>
  <si>
    <t>INGRESOS</t>
  </si>
  <si>
    <t>Número de egresados</t>
  </si>
  <si>
    <t>Número de estudiantes</t>
  </si>
  <si>
    <t>Número de  personas externos</t>
  </si>
  <si>
    <t>Valor evento por persona</t>
  </si>
  <si>
    <t xml:space="preserve"> Total Ingreso </t>
  </si>
  <si>
    <t xml:space="preserve"> Total Gastos </t>
  </si>
  <si>
    <t>Beneficio económico alcanzado</t>
  </si>
  <si>
    <t>Herramientas TIC como apoyo al proceso de enseñanza y aprendizaje del TdeA. (Virtual)</t>
  </si>
  <si>
    <t xml:space="preserve">Sebastian Gomez Jaramillo </t>
  </si>
  <si>
    <t xml:space="preserve">Coordinación Unidad de virtualidad </t>
  </si>
  <si>
    <t>N/A</t>
  </si>
  <si>
    <t>X</t>
  </si>
  <si>
    <t>Curso Virtual SABER PRO</t>
  </si>
  <si>
    <t xml:space="preserve">Carlos Alfredo Pérez Fuentes </t>
  </si>
  <si>
    <t>Coordinción Saber PRO</t>
  </si>
  <si>
    <t>Ponencia: responsabilidad social para entidades públicas</t>
  </si>
  <si>
    <t xml:space="preserve">Sorelly García </t>
  </si>
  <si>
    <t>Facultad de Ciencias Administrativas y Económicas</t>
  </si>
  <si>
    <t>Importancia del impuesto de industria y comercio para la alta gerencia</t>
  </si>
  <si>
    <t>Contabilización de los arrendamientos según la NIIF 16 para las PYMES</t>
  </si>
  <si>
    <t>Copacabana</t>
  </si>
  <si>
    <t>La etica de la IFAC, para el contador público de hoy</t>
  </si>
  <si>
    <t>Itagüí</t>
  </si>
  <si>
    <t xml:space="preserve">Didactica para la enseñanza de la investigación educativa </t>
  </si>
  <si>
    <t xml:space="preserve">Martha Elena Alvarez </t>
  </si>
  <si>
    <t xml:space="preserve">Facultad de educación y ciencias sociales </t>
  </si>
  <si>
    <t>Jornadas de Investigación – Pre-coloquio Doctorado en Humanidades y Estudios Sociales de América Latina. TdeA</t>
  </si>
  <si>
    <t xml:space="preserve">Ana Maria Serrano </t>
  </si>
  <si>
    <t xml:space="preserve">Dirección de extensión </t>
  </si>
  <si>
    <t>Webinar “Construcción de Reputación Corporativa en tiempos de pandemia”</t>
  </si>
  <si>
    <t xml:space="preserve">Jaime Alberto Arboleda </t>
  </si>
  <si>
    <t xml:space="preserve">Virtual </t>
  </si>
  <si>
    <t>Curso de bioseguridad sector cosmetología</t>
  </si>
  <si>
    <t xml:space="preserve">Daryeny Parada </t>
  </si>
  <si>
    <t xml:space="preserve">TdeA virtual </t>
  </si>
  <si>
    <t>Curso de bioseguridad sector peluquerías</t>
  </si>
  <si>
    <t>Curso de bioseguridad sector construcción</t>
  </si>
  <si>
    <t>Curso de bioseguridad sector odontologías</t>
  </si>
  <si>
    <t xml:space="preserve">Curso de bioseguridad sector panaderías </t>
  </si>
  <si>
    <t>Curso de bioseguridad sector otros</t>
  </si>
  <si>
    <t>Curso de bioseguridad público en general (grupo 1)</t>
  </si>
  <si>
    <t>Curso de bioseguridad público en general (grupo 2)</t>
  </si>
  <si>
    <t>Ventas, más que una transacción</t>
  </si>
  <si>
    <t>1.30</t>
  </si>
  <si>
    <t>Ana Maria  Orozco</t>
  </si>
  <si>
    <t>Estrategias digitales en tiempos de cuarentena</t>
  </si>
  <si>
    <t>5 cosas para tener una cuarentena creativa</t>
  </si>
  <si>
    <t>Seminario actualización en histotecnología</t>
  </si>
  <si>
    <t>Claudia Serna</t>
  </si>
  <si>
    <t>Facultad de Derecho y Ciencias Forenses</t>
  </si>
  <si>
    <t>Cátedra abierta: coyuntura económica actual: post pandemia, retos y oportunidades en colombia</t>
  </si>
  <si>
    <t>Alejandro Gutiérrez Toro</t>
  </si>
  <si>
    <t>Curso virtual saber pro_grupo 1</t>
  </si>
  <si>
    <t xml:space="preserve">En curso </t>
  </si>
  <si>
    <t>cátedra abierta educación para los tres primeros años de vida</t>
  </si>
  <si>
    <t>Nataly Restrepo</t>
  </si>
  <si>
    <t>Curso yoga en casa</t>
  </si>
  <si>
    <t>Jair Stivinson Salas Copete</t>
  </si>
  <si>
    <t>Ordenamiento de cuencas hidrográficas con un enfoque del riesgo integral</t>
  </si>
  <si>
    <t>Leyla Jaramillo</t>
  </si>
  <si>
    <t>Facultad de Ingenierías</t>
  </si>
  <si>
    <t>Teoría general de la gestión del riesgo</t>
  </si>
  <si>
    <t>Seminario de actualización en criminalística 2020</t>
  </si>
  <si>
    <t>Cátedra abierta buenas prácticas en la gestión del riesgo</t>
  </si>
  <si>
    <t>Olga Inés Velez Bernal</t>
  </si>
  <si>
    <t xml:space="preserve">PROYECTO DE EMPRENDIMIENTO </t>
  </si>
  <si>
    <t xml:space="preserve">INSTITUCIÓN FINANCIADORA </t>
  </si>
  <si>
    <t>EGRESADOS</t>
  </si>
  <si>
    <t>PROGRAMA</t>
  </si>
  <si>
    <t xml:space="preserve">TELÉFONO No. </t>
  </si>
  <si>
    <t xml:space="preserve"> CORREOS ELECTRÓNICOS </t>
  </si>
  <si>
    <t>DESCRIPCIÓN DEL PROYECTO Y/O EMPRESA</t>
  </si>
  <si>
    <t>SECTOR ECONÓMICO</t>
  </si>
  <si>
    <t>FACULTAD DE EDUCACIÓN Y CIENCIAS SOCIALES.</t>
  </si>
  <si>
    <t>CHIQUI KIDS</t>
  </si>
  <si>
    <t>Fondo Emprender (Medellín)</t>
  </si>
  <si>
    <t>Vannesa Arboleda</t>
  </si>
  <si>
    <t>Preescolar</t>
  </si>
  <si>
    <t>cuaranarboledadv@gmail.com</t>
  </si>
  <si>
    <t xml:space="preserve">Preescolar </t>
  </si>
  <si>
    <t>Educación</t>
  </si>
  <si>
    <t>FORMADORES D'MENTES</t>
  </si>
  <si>
    <t>Embajada de Colombia en el Canada (El Carmen de Viboral)</t>
  </si>
  <si>
    <t>Henry W. Acosta A. Garcia, Adrian A. Arcila Parra</t>
  </si>
  <si>
    <t>Licenciatura en Lengua Castellana</t>
  </si>
  <si>
    <t>formadoresdmentes@gmail.com</t>
  </si>
  <si>
    <t>Ayudas didácticas para la educación de niños</t>
  </si>
  <si>
    <t>CENTRO GERONTOLÓGICO JUAN PABLO II</t>
  </si>
  <si>
    <r>
      <t>CARMEN OMAIRA CAÑAS TAPIAS</t>
    </r>
    <r>
      <rPr>
        <b/>
        <i/>
        <sz val="12"/>
        <rFont val="Calibri"/>
        <family val="2"/>
      </rPr>
      <t xml:space="preserve"> </t>
    </r>
  </si>
  <si>
    <t>Gerontologia</t>
  </si>
  <si>
    <t>omairac2006@hotmail.com</t>
  </si>
  <si>
    <t>Atención al adulto mayor</t>
  </si>
  <si>
    <t>Servicios</t>
  </si>
  <si>
    <t>PREESCOLAR CON ÉNFASIS EN ATENCIÓN PERSONALIZADA</t>
  </si>
  <si>
    <t>Jaqueline Mira Salazar</t>
  </si>
  <si>
    <t>jmirasalazar@gmail.com</t>
  </si>
  <si>
    <t>Atención a niños con dificultades en el aprendizaje</t>
  </si>
  <si>
    <t xml:space="preserve">Educación </t>
  </si>
  <si>
    <t>CASA CLUB TEMÁTICA</t>
  </si>
  <si>
    <t>Cindy  Lorena Brand Caceres</t>
  </si>
  <si>
    <t>brand286@hotmail.com</t>
  </si>
  <si>
    <t>Lugar de lectura y consulta</t>
  </si>
  <si>
    <t>MUNDO MARAVILLOSO</t>
  </si>
  <si>
    <t>Medellin</t>
  </si>
  <si>
    <t>Yesika Alejandra Cuervo y Mildred Casas Fulla</t>
  </si>
  <si>
    <t>yesika.alejandra@hotmail.com - mildred2404@hotmail.com</t>
  </si>
  <si>
    <t>AGRO INDUSTRIA 1907</t>
  </si>
  <si>
    <t>Sara Cristina Cano Sierra</t>
  </si>
  <si>
    <t>Licenciatura  en Educación Preescolar</t>
  </si>
  <si>
    <t>saritacanosierra@gmail.com</t>
  </si>
  <si>
    <t xml:space="preserve">Preescolar con enfoque agroindustrial </t>
  </si>
  <si>
    <t>BIG MINDS CENTRO DE EXPLORACIÓN Y EXPERIMENTACIÓN PARA EL DESARROLLO DE LAS INTELIGENCIAS MÚLTIPLES</t>
  </si>
  <si>
    <t>Daisy Janeth Arango Arbeláez, Carolina Jiménez Arguello, Jeniffer Marín Pavas</t>
  </si>
  <si>
    <t>3052930130 - 3128778272 - 3024275419</t>
  </si>
  <si>
    <t>deisydjaa@hotmail.com - c4ro71n41020@hotmail.com - jeniffer-lds@hotmail.com</t>
  </si>
  <si>
    <t>Preescolar con enfoque del desarrollo de las inteligencias múltiples para desarrollar ne los niños</t>
  </si>
  <si>
    <t>JARDIN INFANTIL MENTES GIGANTES</t>
  </si>
  <si>
    <t>deisy janeth arango arbelaez</t>
  </si>
  <si>
    <t>LICENCIATURA EN EDUCACIÓN PREESCOLAR</t>
  </si>
  <si>
    <t>deisydjaa@hotmail.com</t>
  </si>
  <si>
    <t>CARIÑO-DULCE AMOR</t>
  </si>
  <si>
    <t>Maria Patricia Martinez Ceballos</t>
  </si>
  <si>
    <t>TECNOLOGÍA EN GERONTOLOGÍA</t>
  </si>
  <si>
    <t>patricia-mc@hotmail.es</t>
  </si>
  <si>
    <t>Atencion de eventos con mesas de postres y montados, almuerzos y refrigerios.</t>
  </si>
  <si>
    <t>Alimentos</t>
  </si>
  <si>
    <t>PREESCOLAR EXPLORADORES DEL SABER</t>
  </si>
  <si>
    <t>Medellín, financiado con recursos propios</t>
  </si>
  <si>
    <t>Gloria Patricia Mosalve Vasquez</t>
  </si>
  <si>
    <t>Licenciatura en Eduación Preescolar</t>
  </si>
  <si>
    <t>6115769- 3054373098</t>
  </si>
  <si>
    <t>glorivasquez99@hotmail.com</t>
  </si>
  <si>
    <t>FACULTAD DE CIENCIAS ADMINISTRATIVAS Y ECONÓMICAS</t>
  </si>
  <si>
    <t>DILIGENCIAS HOY MISMO</t>
  </si>
  <si>
    <t>Banco de las Oportunidades (Medellín)</t>
  </si>
  <si>
    <t>Faber Arango</t>
  </si>
  <si>
    <t>Gestion Comercial</t>
  </si>
  <si>
    <t>diligenciashoy@hotmail.com</t>
  </si>
  <si>
    <t>Mensajeria</t>
  </si>
  <si>
    <t xml:space="preserve">AMORETTA TIENDA </t>
  </si>
  <si>
    <t>Municipio de Andes (Antioquia)</t>
  </si>
  <si>
    <t>BIBIANA COSSIO MESA</t>
  </si>
  <si>
    <t>Comercio Exterior</t>
  </si>
  <si>
    <t>314 888 5588</t>
  </si>
  <si>
    <t>cossiomesa@gmail.com</t>
  </si>
  <si>
    <t>PRODUCTOS BALAGUERA</t>
  </si>
  <si>
    <t>Diocelina Balaguera</t>
  </si>
  <si>
    <t>Productos de aseso y del cuerpo</t>
  </si>
  <si>
    <t>Manufacturero</t>
  </si>
  <si>
    <t>BISUTERIA SAS</t>
  </si>
  <si>
    <t>Isabel Pedraza</t>
  </si>
  <si>
    <t>isabel.pedrazatron@gmail.com</t>
  </si>
  <si>
    <t>Está trabajando  en proyecto emprendedor de accesorios de dama
( accesorios ysha)</t>
  </si>
  <si>
    <t>LABORATORIO CAM</t>
  </si>
  <si>
    <t>Carlos Alberto Quiceno</t>
  </si>
  <si>
    <t>TECNOLOGÍA EN GESTIÓN COMERCIAL</t>
  </si>
  <si>
    <t>Gerencialaboratoriocam@gmail.com</t>
  </si>
  <si>
    <t>Toma de muestra clínicas para mascotas</t>
  </si>
  <si>
    <t>servicios</t>
  </si>
  <si>
    <t>PRODUCTOS DERIVADOS DE LAS FLORES (ARTESANIAS SANTA ELENA)</t>
  </si>
  <si>
    <t>Nidia Hincapie Zapata</t>
  </si>
  <si>
    <t xml:space="preserve">Gestión Comercial </t>
  </si>
  <si>
    <t>nidia_hincapie@hotmail.com</t>
  </si>
  <si>
    <t>Manufactura de productos con flores</t>
  </si>
  <si>
    <t>ATHLETIC SPORT LINE</t>
  </si>
  <si>
    <t xml:space="preserve">MEDELLÍN </t>
  </si>
  <si>
    <t>Karla Henriette Meneses</t>
  </si>
  <si>
    <t>4423469, 3004988771</t>
  </si>
  <si>
    <t>athletic_sl@hotmail.com</t>
  </si>
  <si>
    <t>Confección de ropa deportiva</t>
  </si>
  <si>
    <t>LEADER MARKETING ARTESANAL</t>
  </si>
  <si>
    <t>John Mario Guisao Builes</t>
  </si>
  <si>
    <t>Tecnologia en Gestión Financiera</t>
  </si>
  <si>
    <t>johnmguisao@hotmail.com</t>
  </si>
  <si>
    <t>Comercialización de productos artesanales</t>
  </si>
  <si>
    <t>CORPORACIÓN ENTREFUTURO</t>
  </si>
  <si>
    <t>Santiago Sánchez Restrepo</t>
  </si>
  <si>
    <t>TECNOLOGÍA EN COMERCIO EXTERIOR</t>
  </si>
  <si>
    <t>santiago.sanchez08095@gmail.com</t>
  </si>
  <si>
    <t>PAULINA'S  SLEEPWEAR</t>
  </si>
  <si>
    <t>Luis felipe Oviedo Estrada</t>
  </si>
  <si>
    <t>Negocios Internacionales</t>
  </si>
  <si>
    <t>3013777742 - 2578201-3124084919</t>
  </si>
  <si>
    <t>paulinasleepwear@gmail.com; oviedoestradaluisfelipe@gmail.com</t>
  </si>
  <si>
    <t>Confección de piyamas</t>
  </si>
  <si>
    <t>AUTOWASH</t>
  </si>
  <si>
    <t>Diana Marcela Vanegas Berrio</t>
  </si>
  <si>
    <t>ADMINISTRACIÓN COMERCIAL</t>
  </si>
  <si>
    <t>dianavb005@hotmail.com</t>
  </si>
  <si>
    <t>Lavado de autos a domicilio</t>
  </si>
  <si>
    <t>Comercial, lavado de autos</t>
  </si>
  <si>
    <t>J&amp;E SOLUCIONES</t>
  </si>
  <si>
    <t>Joel Enrique Miranda Rodríguez</t>
  </si>
  <si>
    <t>TÉCNICA PROFESIONAL EN PROCESOS DE COMERCIO EXTERIOR Y LOGÍSTICA</t>
  </si>
  <si>
    <t>joe.miranda02@gmail.com</t>
  </si>
  <si>
    <t>Servicio de instalación de vidrios para auto motores</t>
  </si>
  <si>
    <t>Servicio</t>
  </si>
  <si>
    <t>TORINO FASHION</t>
  </si>
  <si>
    <t>luis miguel toro zapata</t>
  </si>
  <si>
    <t>TECNOLOGÍA EN GESTIÓN FINANCIERA</t>
  </si>
  <si>
    <t>toroluis37@gmail.com</t>
  </si>
  <si>
    <t>Marca de prendas de vestir para niñ@s, camisetas tipo polo hombre y dama, uniformes.</t>
  </si>
  <si>
    <t>Confecciones- industria manufacturera</t>
  </si>
  <si>
    <t xml:space="preserve">REGALAME DETALLES CON AMOR Y SABOR </t>
  </si>
  <si>
    <t xml:space="preserve">Natalia Montoya Marulanda </t>
  </si>
  <si>
    <t xml:space="preserve">Natalia.montoyam16@gmail.com </t>
  </si>
  <si>
    <t xml:space="preserve">Desayunos,  anchetas y muchas sorpresas más. </t>
  </si>
  <si>
    <t xml:space="preserve">Todo tipo de personas </t>
  </si>
  <si>
    <t>GILTOURS</t>
  </si>
  <si>
    <t>GUILLERMO LEÓN OSPINA LONDOÑO</t>
  </si>
  <si>
    <t>anipsolon@gmail.com</t>
  </si>
  <si>
    <t>AGENCIA DE VIAJES</t>
  </si>
  <si>
    <t>TURISMO</t>
  </si>
  <si>
    <t>TIENDA DE ROPA DE MUJER</t>
  </si>
  <si>
    <t>monica maria rojas munera</t>
  </si>
  <si>
    <t>TÉCNICA PROFESIONAL EN PROCESOS FINANCIEROS</t>
  </si>
  <si>
    <t>moni1997@live.com.ar</t>
  </si>
  <si>
    <t>ALMACEN DE ROPA PARA MUJER, ACCESORIOS, UNA TIENDA BOUTIQUE EN UN CENTRO COMERCIAL CON UN VALOR AÑADIDO..</t>
  </si>
  <si>
    <t>textil</t>
  </si>
  <si>
    <t>IMPACTO</t>
  </si>
  <si>
    <t>tatiana huaman muñoz</t>
  </si>
  <si>
    <t>tatianamarcela18@gmail.com</t>
  </si>
  <si>
    <t>conferencias de desarrollo personal para el público en general y empresarial, con temas como proyecto de vida, salud y bienestar, negocios actuales, la felicidad, comunicaciòn efectiva, liderazgo, entre otros</t>
  </si>
  <si>
    <t>NEGOCIO PROPIO SASTRERÍA VALEGO</t>
  </si>
  <si>
    <t>Alejandra Gonzalez Valencia</t>
  </si>
  <si>
    <t>alejandragonzalezvalencia@gmail.com</t>
  </si>
  <si>
    <t>Confección de ropa</t>
  </si>
  <si>
    <t>PUFFEADOS</t>
  </si>
  <si>
    <t>Jhonny Granados Montoya</t>
  </si>
  <si>
    <t>PROFESIONAL EN ADMINISTRACIÓN FINANCIERA</t>
  </si>
  <si>
    <t>Jhonnygmontoya@hotmail.com</t>
  </si>
  <si>
    <t>Cojines,puff personalizados y camas para perros.</t>
  </si>
  <si>
    <t>PERSEVERATA</t>
  </si>
  <si>
    <t>Natalia Higuita Ibarra</t>
  </si>
  <si>
    <t>nattyssa@hotmail.com</t>
  </si>
  <si>
    <t>elaboración de accesorios, elementos decorativos, personalizado y elaborado a mano.</t>
  </si>
  <si>
    <t>CUANTIA CONSTRUCTORA</t>
  </si>
  <si>
    <t>Angie Lorena Guerrero Ortega</t>
  </si>
  <si>
    <t>alguerrero93@hotmail.com</t>
  </si>
  <si>
    <t>Construcción de edificios, casas, vías y obras públicas</t>
  </si>
  <si>
    <t xml:space="preserve">Servicios </t>
  </si>
  <si>
    <t>TRISSER SAS.</t>
  </si>
  <si>
    <t>Ricardo Andrés Monsalve Echeverry</t>
  </si>
  <si>
    <t>Tecnologia en Gestión financiera</t>
  </si>
  <si>
    <t>3012724971, 576636</t>
  </si>
  <si>
    <t>ricardo.monsalve@trisser.co</t>
  </si>
  <si>
    <t>Accesorias empresariales en formación humana</t>
  </si>
  <si>
    <t>MARKEBIKE</t>
  </si>
  <si>
    <t>Juan Camilo Marulando Gómez</t>
  </si>
  <si>
    <t>Comercialización, tipo franquicia, de bicicletas</t>
  </si>
  <si>
    <t>Comercialización</t>
  </si>
  <si>
    <t>VIOLETA STORE</t>
  </si>
  <si>
    <t xml:space="preserve">Vanessa Buitrago Villa </t>
  </si>
  <si>
    <t xml:space="preserve">Tecnologia en Gestión comercial </t>
  </si>
  <si>
    <t>3044796501, 2091125</t>
  </si>
  <si>
    <t>vanessabtrg@gmail.com</t>
  </si>
  <si>
    <t>Tienda de accesorios para dama</t>
  </si>
  <si>
    <t>MERMELADA A BASE DE GULUPA</t>
  </si>
  <si>
    <t>Yuri Marcela Cifuentes Uribe</t>
  </si>
  <si>
    <t>yurycifuentes15@gmail.com</t>
  </si>
  <si>
    <t>Producción y comercialización de mermelada a base de gulupa</t>
  </si>
  <si>
    <t>J&amp;E SOLUCIONES EN SERVICIOS DE INSTALACIÓN DE VIDRIOS EN AUTOMOVILES</t>
  </si>
  <si>
    <t>Joel Enrique Miranda Rodriguez, Yamile Andrea Zapata Ayala</t>
  </si>
  <si>
    <t>jmirand3@correo.tdea.edu.co</t>
  </si>
  <si>
    <t>Servicios en instalación de vidrios para vahículos</t>
  </si>
  <si>
    <t>FUMIPASTOS</t>
  </si>
  <si>
    <t>Alejandra Roldan Bedoya</t>
  </si>
  <si>
    <t>Gestión Financiera</t>
  </si>
  <si>
    <t>aroldan2@correo.tdea.edu.co</t>
  </si>
  <si>
    <t>Servicios en fumigación de pastos en fincas</t>
  </si>
  <si>
    <t>FACULTAD DE DERECHO Y CIENCIAS SOCIALES</t>
  </si>
  <si>
    <t>SERVICIOS PERICIALES FORENSES Y CRIMINALÍSTICOS</t>
  </si>
  <si>
    <t>Banco de las Oportunidades (Medellin)</t>
  </si>
  <si>
    <t>Jorge Wilson Velez Guisao</t>
  </si>
  <si>
    <t>Criminalistica</t>
  </si>
  <si>
    <t>wilson.velez@serviciospericiales.co</t>
  </si>
  <si>
    <t>Asesorias en investigaciones para abogados en derecho penal , civil, administrativo y laboral.</t>
  </si>
  <si>
    <t xml:space="preserve">NIVEL EMPRESARIAL SEGUROS LTDA </t>
  </si>
  <si>
    <t xml:space="preserve">Juan Felipe García Osorio </t>
  </si>
  <si>
    <t>TECNOLOGÍA EN INVESTIGACIÓN JUDICIAL</t>
  </si>
  <si>
    <t>Gerenciacomercial@nivelempresarialseguros.com</t>
  </si>
  <si>
    <t xml:space="preserve">Agencia de seguros </t>
  </si>
  <si>
    <t>Seguros</t>
  </si>
  <si>
    <t>INTERFORENSES</t>
  </si>
  <si>
    <t>Alejandra Piedrahita</t>
  </si>
  <si>
    <t>almapiga@gmail.com</t>
  </si>
  <si>
    <t>INSTITUTO DE CAPACITACIONES</t>
  </si>
  <si>
    <t>EDUCACION</t>
  </si>
  <si>
    <t>INFOSERVES SAS</t>
  </si>
  <si>
    <t>Juan Carlos Gutierrez Escobar</t>
  </si>
  <si>
    <t>TECNOLOGÍA EN ADMINISTRACIÓN DOCUMENTAL Y MICROGRAFÍA</t>
  </si>
  <si>
    <t>jcgescobr@gmail.com</t>
  </si>
  <si>
    <t>Sistemas de Información</t>
  </si>
  <si>
    <t>APLICACIÓN DE DEFRAUDACIÓN DE FUIDOS</t>
  </si>
  <si>
    <t>Carlos Eduardo Londoño Orozco</t>
  </si>
  <si>
    <t>Profesional en Criminalistica</t>
  </si>
  <si>
    <t>carlos.londono.orozco@empm.com.co</t>
  </si>
  <si>
    <t>Servicios en criminalística</t>
  </si>
  <si>
    <t>FACULTAD DE INGENIERIA</t>
  </si>
  <si>
    <t xml:space="preserve">ORNAMENTALES Y TERRARIOS LA LEOCADIA </t>
  </si>
  <si>
    <t>Damaris Durley Muñoz Valbuena</t>
  </si>
  <si>
    <t xml:space="preserve">Ingenieria Ambiental </t>
  </si>
  <si>
    <t>durleymu@hotmail.com</t>
  </si>
  <si>
    <t>Decoración con plantas ornamentalesnaturales</t>
  </si>
  <si>
    <t>CAFÉ Y ACEITE DE AGUACATE 1907</t>
  </si>
  <si>
    <t>Carlos Mario Rave Restrepo</t>
  </si>
  <si>
    <t>310370341, 2576588</t>
  </si>
  <si>
    <t>cmrave@hotmail.com</t>
  </si>
  <si>
    <t>Productos derivados del café y el aguacate</t>
  </si>
  <si>
    <t>3 CAR-NES</t>
  </si>
  <si>
    <t>Fabian Andrés Peña Sánchez</t>
  </si>
  <si>
    <t>Facultad de Ingenieria</t>
  </si>
  <si>
    <t>logan_9201@hotmail.com</t>
  </si>
  <si>
    <t>Comercializadora de carnes</t>
  </si>
  <si>
    <t>MCAYPCAINFORMATICA</t>
  </si>
  <si>
    <t>Robinson Andres Correa</t>
  </si>
  <si>
    <t>INGENIERÍA EN SOFTWARE</t>
  </si>
  <si>
    <t>robinaco0805@yahoo.es</t>
  </si>
  <si>
    <t xml:space="preserve">Soluciones Informáticas </t>
  </si>
  <si>
    <t>Informatica.</t>
  </si>
  <si>
    <t>MANCOSOFT SAS</t>
  </si>
  <si>
    <t xml:space="preserve">Yeison Andrés Manco Quiroz </t>
  </si>
  <si>
    <t>Yeison.manco@mancosoft.com</t>
  </si>
  <si>
    <t xml:space="preserve">Empresa de desarrollo a la medida </t>
  </si>
  <si>
    <t xml:space="preserve">Todos </t>
  </si>
  <si>
    <t>PEDMUSIC</t>
  </si>
  <si>
    <t>Edison Javier Yepes Sánchez</t>
  </si>
  <si>
    <t>ESPECIALIZACIÓN EN SEGURIDAD DE LA INFORMACIÓN</t>
  </si>
  <si>
    <t>edison_1520@hotmail.com</t>
  </si>
  <si>
    <t>App rockola para establecimientos comerciales</t>
  </si>
  <si>
    <t>Industria Musical y Sector Tecnológico.</t>
  </si>
  <si>
    <t xml:space="preserve">SORPRESAS Y DECORACIONES </t>
  </si>
  <si>
    <t xml:space="preserve">Sara María Monsalve Monsalve </t>
  </si>
  <si>
    <t>TECNOLOGÍA AGROAMBIENTAL</t>
  </si>
  <si>
    <t>saramonsalve.03@gmail.com</t>
  </si>
  <si>
    <t xml:space="preserve">Decoraciones de eventos y anchetas sorpresas </t>
  </si>
  <si>
    <t xml:space="preserve">Comercial </t>
  </si>
  <si>
    <t>POLICIA NACIONAL</t>
  </si>
  <si>
    <t>omar javier rodirguez</t>
  </si>
  <si>
    <t>TECNOLOGÍA EN SISTEMAS</t>
  </si>
  <si>
    <t>omarj1999@hotmail.com</t>
  </si>
  <si>
    <t>DEFENSA</t>
  </si>
  <si>
    <t>GRUPO ECO-LÓGICA</t>
  </si>
  <si>
    <t>Juan Camilo Ramirez Correa</t>
  </si>
  <si>
    <t>juanramirez@grupoecologica.com  /  info.grupoecologica@gmail.com</t>
  </si>
  <si>
    <t xml:space="preserve">Empresa consultora especializada en formular e implementar sistemas de gestión ambiental integral para el manejo de residuos urbanos y para la apropiación social de la cultura del cuidado ambiental y el consumo responsable.
Bajo el modelo de economía circular, implementamos nuestro PRAVU - Programa para el Reciclaje de Aceite Vegetal Usado, con el fin de evitar el vertimiento contaminante de este residuo a nuestras  fuentes hídricas, reducir riesgos a la salud pública asociados a su comercio ilegal, aportar al mejoramiento de la calidad del aire mediante su aprovechamiento como materia prima en la producción de biocombustibles y fortalecer procesos de gestión ambiental como aporte al desarrollo sostenible de nuestro territorio.
</t>
  </si>
  <si>
    <t xml:space="preserve">INTEGRALMENTE CONSULTORIA </t>
  </si>
  <si>
    <t>ANDRES ATEHORTUA</t>
  </si>
  <si>
    <t>ETSEGNAVT@GMAIL.COM</t>
  </si>
  <si>
    <t xml:space="preserve">
Integralmente consultoría ha sido una empresa creada para acompañar al ser humano desde las diferentes áreas o dimensiones que componen su vida, comprendiendo que, el ser integral, no puede subdividirse o intervenirse aislando cada dimensión. Es por ello que, mediante el acompañamiento, consejería, consultoría y asesoría, Integralmente Consultoría busca resolver las necesidades de sus clientes desde diferentes enfoques, siempre atenta a las necesidades cambiantes, a las tendencias en intervención y a la creatividad en los diferentes procesos, acompañando siempre con profesionalismo, seriedad, integridad y buen servicio. </t>
  </si>
  <si>
    <t>Consultoria - Servicios</t>
  </si>
  <si>
    <t>TIERRA VERDE GROUP</t>
  </si>
  <si>
    <t>Jose David Morales Ramos</t>
  </si>
  <si>
    <t>josedavid2878@hotmail.com</t>
  </si>
  <si>
    <t>Ofrecemos servicios especializado en gestión ambiental para los sectores residenciales, empresariales, industriales, con sistemas sostenibles que ayuden a una asertiva administración y conservación de los servicios básicos, (aseo agua energía energía)</t>
  </si>
  <si>
    <t xml:space="preserve">servicios </t>
  </si>
  <si>
    <t>SOFTIMATION</t>
  </si>
  <si>
    <t>María Elena Vanegas González</t>
  </si>
  <si>
    <t>maryavril315@gmail.com</t>
  </si>
  <si>
    <t>Soluciones empresariales, elaboración de software, audiovisuales y video juegos</t>
  </si>
  <si>
    <t>Tecnología</t>
  </si>
  <si>
    <t>VAREST</t>
  </si>
  <si>
    <t>Alejandro Gonzalez Toro</t>
  </si>
  <si>
    <t>alejogonzaleztoro@hotmail.com</t>
  </si>
  <si>
    <t>Asesorias jurídicas e información inmobiliaria</t>
  </si>
  <si>
    <t>Jurídico</t>
  </si>
  <si>
    <t xml:space="preserve">CONJUNTO EXPRESS </t>
  </si>
  <si>
    <t>Ever Edison Preciado Gil</t>
  </si>
  <si>
    <t xml:space="preserve">3127637924
</t>
  </si>
  <si>
    <t>preciado75@yahoo.com</t>
  </si>
  <si>
    <t xml:space="preserve">Software para la administración de propiedad horizontal </t>
  </si>
  <si>
    <t>TICs</t>
  </si>
  <si>
    <t>LAVANDERÍA CASH</t>
  </si>
  <si>
    <t>Iris Prado de la guardia</t>
  </si>
  <si>
    <t>INGENIERÍA AMBIENTAL</t>
  </si>
  <si>
    <t>irisprado8975@gmail.com</t>
  </si>
  <si>
    <t>Lavado de ropa</t>
  </si>
  <si>
    <t>FINCA LA MANUELITA</t>
  </si>
  <si>
    <t>René Rojas Montoya</t>
  </si>
  <si>
    <t>renerojasmontoya@gmail.com</t>
  </si>
  <si>
    <t>agricola</t>
  </si>
  <si>
    <t>AFROJUVENIL PAZ CONMIGO</t>
  </si>
  <si>
    <t>Yorleidys del Carmen Hernández Arrieta</t>
  </si>
  <si>
    <t>Hugohernandez2294@gmail.com</t>
  </si>
  <si>
    <t xml:space="preserve">CONTRATO INTERADMINISTRATIVO  ENV 12-09-0612-20 </t>
  </si>
  <si>
    <t xml:space="preserve">Prestación de servicios educativos y de Capacitación para dos  (2) grupos de jovenes que cursan los grados 10° Y 11° en las instituciones educativas oficiales del Municipio de Envigado, con el objetivo de formarlos en el programa Técnico Laboral en atención Integral a la Primera Infancia en Articulación con la Media Técnica </t>
  </si>
  <si>
    <t>CONTRATO INTERADMINISTRATIVO 001 DE 2017</t>
  </si>
  <si>
    <t>Articular con calidad, pertinencia y coherencia la Educación Media con la Educación Superior, en los programas de media Técnica en Gestión Comercial y Auxiliar Contable en la Institución Educativa San José del municipio de Angelópolis Antioquia, favoreciendo la cobertura y proporcionando una formación basada en competencias que permita al estudiante la inserción al mercado laboral y la continuidad en los niveles de formación.</t>
  </si>
  <si>
    <t>Articular con calidad, pertinencia y coherencia la Educación Media con la Educación Superior, en los programas de media Técnica en Agroambiental en la Institución Educativa Anzá del municipio de Anzá Antioquia, favoreciendo la cobertura y proporcionando una formación basada en competencias que permita al estudiante la inserción al mercado laboral y la continuidad en los niveles de formación.</t>
  </si>
  <si>
    <t>Articular con calidad, pertinencia y coherencia la Educación Media con la Educación Superior, en los programas de media Técnica en Sistemas en la Institución Educativa Presbítero Ricardo Luis Gutiérrez Tobón del municipio de Belmira Antioquia, favoreciendo la cobertura y proporcionando una formación basada en competencias que permita al estudiante la inserción al mercado laboral y la continuidad en los niveles de formación.</t>
  </si>
  <si>
    <t>Articular con calidad, pertinencia y coherencia la Educación Media con la Educación Superior, en los programas de media Técnica en Agroambiental y Auxiliar Contable en la Institución Educativa San José del municipio de Betulia Antioquia, favoreciendo la cobertura y proporcionando una formación basada en competencias que permita al estudiante la inserción al mercado laboral y la continuidad en los niveles de formación.</t>
  </si>
  <si>
    <t>Articular con calidad, pertinencia y coherencia la Educación Media con la Educación Superior, en los programas de media Técnica en Gestión Comercial en la Institución Educativa Antonio Roldán Betancur del municipio de Briceño Antioquia, favoreciendo la cobertura y proporcionando una formación basada en competencias que permita al estudiante la inserción al mercado laboral y la continuidad en los niveles de formación.</t>
  </si>
  <si>
    <t>Articular con calidad, pertinencia y coherencia la Educación Media con la Educación Superior, en los programas de media Técnica en Gestión Comercial y Auxiliar Contable en la Institución Educativa San Juan Bosco del municipio de Caicedo Antioquia, favoreciendo la cobertura y proporcionando una formación basada en competencias que permita al estudiante la inserción al mercado laboral y la continuidad en los niveles de formación.</t>
  </si>
  <si>
    <t>Articular con calidad, pertinencia y coherencia la Educación Media con la Educación Superior, en los programas de media Técnica en Sistemas en la Institución Educativa Presbítero Gabriel Yepes del municipio de Ebéjico Antioquia, favoreciendo la cobertura y proporcionando una formación basada en competencias que permita al estudiante la inserción al mercado laboral y la continuidad en los niveles de formación.</t>
  </si>
  <si>
    <t>Articular con calidad, pertinencia y coherencia la Educación Media con la Educación Superior, en los programas de media Técnica en Sistemas en la Institución Educativa Filiberto Restrepo Sierra del municipio de Maceo Antioquia, favoreciendo la cobertura y proporcionando una formación basada en competencias que permita al estudiante la inserción al mercado laboral y la continuidad en los niveles de formación.</t>
  </si>
  <si>
    <t>Articular con calidad, pertinencia y coherencia la Educación Media con la Educación Superior, en los programas de media Técnica en Agroambiental en la Institución Educativa Murindó del municipio de Murindó Antioquia, favoreciendo la cobertura y proporcionando una formación basada en competencias que permita al estudiante la inserción al mercado laboral y la continuidad en los niveles de formación.</t>
  </si>
  <si>
    <t>Articular con calidad, pertinencia y coherencia la Educación Media con la Educación Superior, en los programas de media Técnica en Sistemas en la Institución Educativa San José del municipio de Sabanalarga Antioquia, favoreciendo la cobertura y proporcionando una formación basada en competencias que permita al estudiante la inserción al mercado laboral y la continuidad en los niveles de formación.</t>
  </si>
  <si>
    <t>Articular con calidad, pertinencia y coherencia la Educación Media con la Educación Superior, en los programas de media Técnica en Sistemas en la Institución Educativa San Andrés del municipio de San Andrés de Cuerquia Antioquia, favoreciendo la cobertura y proporcionando una formación basada en competencias que permita al estudiante la inserción al mercado laboral y la continuidad en los niveles de formación.</t>
  </si>
  <si>
    <t>Articular con calidad, pertinencia y coherencia la Educación Media con la Educación Superior, en los programas de media Técnica en Gestión Comercial y Agroambiental en la Institución Educativa Jesús María Rojas Pagola del municipio de Santa Bárbara Antioquia, favoreciendo la cobertura y proporcionando una formación basada en competencias que permita al estudiante la inserción al mercado laboral y la continuidad en los niveles de formación.</t>
  </si>
  <si>
    <t>Articular con calidad, pertinencia y coherencia la Educación Media con la Educación Superior, en los programas de media Técnica en  Auxiliar Contable en la Institución Educativa Rural San Pablo del municipio de Támesis Antioquia, favoreciendo la cobertura y proporcionando una formación basada en competencias que permita al estudiante la inserción al mercado laboral y la continuidad en los niveles de formación.</t>
  </si>
  <si>
    <t>Articular con calidad, pertinencia y coherencia la Educación Media con la Educación Superior, en los programas de media Técnica en Sistemas en la Institución Educativa Benjamín Correa del municipio de Titiribí Antioquia, favoreciendo la cobertura y proporcionando una formación basada en competencias que permita al estudiante la inserción al mercado laboral y la continuidad en los niveles de formación.</t>
  </si>
  <si>
    <t>Articular con calidad, pertinencia y coherencia la Educación Media con la Educación Superior, en los programas de media Técnica en Agroambiental en la Institución Educativa J. Emilio Valderrama del municipio de Toledo Antioquia, favoreciendo la cobertura y proporcionando una formación basada en competencias que permita al estudiante la inserción al mercado laboral y la continuidad en los niveles de formación.</t>
  </si>
  <si>
    <t>Articular con calidad, pertinencia y coherencia la Educación Media con la Educación Superior, en los programas de media Técnica en Sistemas y Primera Infancia en la Institución Educativa Vigía del Fuerte del municipio de Vigía del Fuerte Antioquia, favoreciendo la cobertura y proporcionando una formación basada en competencias que permita al estudiante la inserción al mercado laboral y la continuidad en los niveles de formación.</t>
  </si>
  <si>
    <t>COMPONENTE ESTRATÉGICO</t>
  </si>
  <si>
    <t>COMPRENSIÓN  DEL MERCADO</t>
  </si>
  <si>
    <t>SEGMENTACIÓN DEL MERCADO</t>
  </si>
  <si>
    <t>COMPONENTE ESTRATEGIAS Y ACTIVIDADES POR GRUPO DE INTERESADOS</t>
  </si>
  <si>
    <t>OBJETIVOS</t>
  </si>
  <si>
    <t>PRODUCTOS</t>
  </si>
  <si>
    <t>META POR PROGRAMA 2020 VER PLAN DE DESARROLLO</t>
  </si>
  <si>
    <t>PROGRAMAS</t>
  </si>
  <si>
    <t>RESPONSABLE DEL MERCADEO Y EL PROCESO</t>
  </si>
  <si>
    <t>CARACTERÍSTICAS, TENDENCIAS Y COMPETIDORES DEL MERCADO POR PROGRAMAS</t>
  </si>
  <si>
    <t>REGIONES DE INTERVENCIÓN</t>
  </si>
  <si>
    <t>CARACTERÍSTICAS, TENDENCIAS Y COMPETIDORES DEL MERCADO POR REGIONES DE INTERVENCIÓN</t>
  </si>
  <si>
    <t>DOFA</t>
  </si>
  <si>
    <t>GRUPOS DE INTERESADOS (GI) Y SUS CARACTERÍSTICAS</t>
  </si>
  <si>
    <t>NECESIDADES (GI)</t>
  </si>
  <si>
    <t>INTERESES (GI)</t>
  </si>
  <si>
    <t>SOLUCIONES (GI)</t>
  </si>
  <si>
    <t xml:space="preserve">INDICADOR POR GRUPO </t>
  </si>
  <si>
    <t>META</t>
  </si>
  <si>
    <t>ESTRATEGIA DE MERCADEO</t>
  </si>
  <si>
    <t>Medios</t>
  </si>
  <si>
    <t>RESPONSABLES DE LA ACTIVIDADES</t>
  </si>
  <si>
    <t>MATRÍCULAS</t>
  </si>
  <si>
    <t>EDUCACIÓN FORMAL (TÉCNICAS, TECNOLOGÍAS Y PREGRADOS)</t>
  </si>
  <si>
    <t xml:space="preserve">RAMIRO DE JESÚS GUERRA VÉLEZ </t>
  </si>
  <si>
    <t xml:space="preserve">El Tecnológico de Antioquia I.U cuenta con 8 programas de posgrados. 6 de ellos son maestrías y los otros 2 son especializaciones. Todas cuentan con registro calificado y acreditación de alta calidad. Los programas de maestrías tienen un valor de inversión de 7 SMLMV y las especializaciones de 5 SMLMV, lo que nos hace tener un precio relativamente bajo para el tipo de programa que nos hace ser competitivos a nivel nacional. En el momento la maestría en educación es la que mas acogida ha tenido, sin embargo los otros programas han venido cogiendo fuerza. para esto se ha hecho un trabajo arduo de reconocimiento, publicidad, difusión y voz a voz para lograr incorporar en la sociedad el buen nombre de la institución.  Se hizo un trabajo de investigación de mercados para analizar como estaba el TdeA. Dichos comparativos son: Nombre del programa, duración, horario, sede, financiación, valor inscripción, valor matricula por semestre y total, requisitos, modalidad y publico objetivo. lo que nos hizo sacar como conclusión que tenemos varias ventajas que tenemos que aprovechar como por ejemplo la maestría en ciencias forenses y criminalística, los precios de inscripción y matricula son mas económicos, tenemos desventajas como la financiación y la modalidad y carencia de oferta de programas. </t>
  </si>
  <si>
    <t>ROBLEDO-MEDELLÍN</t>
  </si>
  <si>
    <t>Estas caracteristicas son la razón de ser del Tecnologico de Antioquai que busca impactar positivamente la sociedad por medio de los progamasy proyectos  academicos que buscan mejorar la calidad de vida de los habitantes de la region con programas acreditados en alta calidad por el ministerio de educación en pregrado y posgrados. Por   medio de   la direccion de extension y el profesional universitario de mercadeo promocionan y ofertan los programas academicos y servicios  institucionales.</t>
  </si>
  <si>
    <t>Debilidades  (estrategia, estructura, capacidades, personal, valores, fuerza de marca o reputación,)
• Desarticulación de los diferentes procesos al promocionar sus programas, actividades y servicios.
•Inexistencia de una estructura organizacional de dirección de mercadeo. Falta de apoyo economico  del nivel central a programas académicos . falta de agresividad de publicidad en medios de comunicación</t>
  </si>
  <si>
    <t xml:space="preserve">Oportunidades (de mercado, en relación con proveedores o que tengan que ver directamente con los clientes y su idiosincrasia.) • Ampliar la oferta de programas de pregrado y posgrado en las sedes de Medellín, Itagüí y Copacabana.
• Extender la oferta de programa de pregrado a las subregiones del departamento.
• Ofrecer programas académicos semipresenciales y/o virtuales.
• Aprovechamiento al máximo de la capacidad instalada para la oferta de cursos de extensión dirigidos a públicos distintos al estudiantil.
</t>
  </si>
  <si>
    <t>ESTUDIANTES DE COLEGIO</t>
  </si>
  <si>
    <t>Formación profesional</t>
  </si>
  <si>
    <t xml:space="preserve">Mejoramiento económico y proyección profesional. Posibilidades de estudiar y trabajar al mismo tiempo </t>
  </si>
  <si>
    <t xml:space="preserve">Programas pertinentes y de calidad y a bajo costo </t>
  </si>
  <si>
    <t>Número de estudiantes de colegio interesados</t>
  </si>
  <si>
    <t>40% de estudiantes de colegio interesados matriculados en programas de educación superior formal base del indicador total esudiantes  matriculados 11.353 en el 2019,  en pregrado indicador 6% de estudiantes nuevos en pregrado aumentanto de cobertura</t>
  </si>
  <si>
    <t>Visitas a colegios públicos y privados estratos 1-2-3 del valle del aburra.</t>
  </si>
  <si>
    <t>Presentación en medios audiovisuales de la institución, facultades, programas académicos y formas de financiación.</t>
  </si>
  <si>
    <t>Personalizado página web,   Correo electrónico,  redes sociales, publicidad en medios.</t>
  </si>
  <si>
    <t>Profesional universitario Mercadeo y equipo de ferias.</t>
  </si>
  <si>
    <t>Convenios interadministrativos.</t>
  </si>
  <si>
    <t>Relacionamiento con administraciones municipales, departamentales, sector privado, sector cooperativo y   participación en ferias y convocatorias.</t>
  </si>
  <si>
    <t>Presencial equipo mercadeo, pagina web, redes sociales y correo electrónico.</t>
  </si>
  <si>
    <t>Profesional universitario Mercadeo y coordinadores facultades y/o decanos  y equipo de ferias</t>
  </si>
  <si>
    <t xml:space="preserve">COPACABANA </t>
  </si>
  <si>
    <t>FAMILIAS</t>
  </si>
  <si>
    <t>Formación profesional de sus familiares</t>
  </si>
  <si>
    <t>Becas sapiencia tecnologías</t>
  </si>
  <si>
    <t>Reuniones de planeación para participar en convocatorias</t>
  </si>
  <si>
    <t>Participación con equipo de Técnico de Sapiencia.</t>
  </si>
  <si>
    <t xml:space="preserve">Equipo de TdeA extensión y comunicaciones equipo ferias </t>
  </si>
  <si>
    <t>Jornada 2 d, Generación E. y TdeA solidario.</t>
  </si>
  <si>
    <t>Estudio de mercadeo mediante visitas  a:  asociaciones de padres familias sector público y privado</t>
  </si>
  <si>
    <t xml:space="preserve">Encuesta dirigida a grupos poblaciones acorde a necesidades educativas </t>
  </si>
  <si>
    <t>Profesional mercadeo equipo de mercadeo.</t>
  </si>
  <si>
    <t>ITAGUÍ</t>
  </si>
  <si>
    <t>COMUNIDAD/INTERESADOS</t>
  </si>
  <si>
    <t>Número de interesados</t>
  </si>
  <si>
    <t xml:space="preserve">20% de personas interesadas matriculadas ..Base del indicador  147 estudiantes  matriculados en 2019  aumento de cobertura 2 grupos nuevos  total de 177 estudiantes matriculados </t>
  </si>
  <si>
    <t xml:space="preserve">fondos sapiencia    posgrados, sector publico, privado y Sector solidario </t>
  </si>
  <si>
    <t>Estudio de mercadeo con administación  municipales. Encuestas incluyentes que den cuenta de información para conformar grupos cerrados en posgrados</t>
  </si>
  <si>
    <t>Visitas  insitio,  personalizadas.  Envío  de información correo electrónico, redes sociales y pagina web.</t>
  </si>
  <si>
    <t xml:space="preserve">Mercadeo y dir de Extensión, coordinadores de posgrados y/o decanos. Equipo mercadeo ferias </t>
  </si>
  <si>
    <t>Visitas empresas privadas y públicas para oferta y promoción de posgrados.</t>
  </si>
  <si>
    <t>Estudio de mercado sector publico y privado por medio de encuestas, esntrevistas y analisi situacionales.</t>
  </si>
  <si>
    <t>Presencial equipo mercadeo, pagina web y redes sociales y correo electrónico.</t>
  </si>
  <si>
    <t>Mercadeo,  dir extensión, coordinadores de facultades y/o decanos.</t>
  </si>
  <si>
    <t>ORIENTE</t>
  </si>
  <si>
    <t>Fortalezas (estrategia, estructura, capacidades, personal, valores, fuerza de marca o reputación,)• Trayectoria institucional de 33 años de vida académica.• Oferta diferenciada de programas académicos.• Acreditación institucional de Alta Calidad.• Instalaciones físicas adecuadas para el desarrollo de su objeto misional.</t>
  </si>
  <si>
    <t>Amenazas (barreras de entrada al mercado, competidores, alternativas al producto o servicio ofrecido, aspectos legales o factores económicos).• Dificultad de movilización de los estudiantes.•  Otros actores educativos copan las regiones e instituciones. • Dependencia de recursos públicos para el desarrollo del objeto misional</t>
  </si>
  <si>
    <t>EMPRESAS/SECTOR SOLIDARIO</t>
  </si>
  <si>
    <t>Fidelización de sus afiliados a través de beneficios</t>
  </si>
  <si>
    <t>Beneficios para sus empleados</t>
  </si>
  <si>
    <t>Convenios</t>
  </si>
  <si>
    <t>Numero de empresas visitadas</t>
  </si>
  <si>
    <t xml:space="preserve">base del indicador </t>
  </si>
  <si>
    <t xml:space="preserve">Mercadeo dir extensión </t>
  </si>
  <si>
    <t>SUROESTE</t>
  </si>
  <si>
    <t xml:space="preserve">Público interno (estudiantes, empleados, docentes, egresados) </t>
  </si>
  <si>
    <t>Obtener beneficios para su formación y la de sus familiares</t>
  </si>
  <si>
    <t xml:space="preserve">Política de incentivos premio a la fidelización </t>
  </si>
  <si>
    <t>Número de personas (público interno) interesado</t>
  </si>
  <si>
    <t>Número de personas matriculadas</t>
  </si>
  <si>
    <t>dir extensión  bienestar</t>
  </si>
  <si>
    <t>POSGRADO</t>
  </si>
  <si>
    <t>JULIAN SANCHEZ RAVE</t>
  </si>
  <si>
    <t xml:space="preserve">Las conclusiones anteriormente mencionadas se sacaron del trabajo de investigación con universidades, publicas, probadas, de Antioquia, en line, de Colombia y del exterior como: Universidad de Medellín, Universidad UPB, Universidad Eafit, Universidad De Antioquia, universidad nacional, universidad San buenaventura, Universidad EAN, ITM Universidad de Alcalá, Universidad javeriana, Facultad de minas, Universidad Francisco José cela, Universidad libre de Cali, Institución Universitaria ESUMER, Barcelona School of management, Politécnico Gran Colombiano. </t>
  </si>
  <si>
    <t>Debilidades  (estrategia, estructura, capacidades, personal, valores, fuerza de marca o reputación,) 1)Una desventaja que hay hoy en día es que no tenemos programas que sean virtuales. 2) Que no hay mucha oferta de programas, solo 6 de maestrías y 2 de especialización. 3) El estigma del nombre. 4)Hay pocas posibilidades de financiación 5)horarios extensos, 6) no hay sistema de homologación 7)el publico objetivo de la universidad es de estratos 1,2 y 3.</t>
  </si>
  <si>
    <t xml:space="preserve">Oportunidades (de mercado, en relación con proveedores o que tengan que ver directamente con los clientes y su idiosincrasia.) 1) tenemos convenios con cooperativas grandes como Coomeva, confecop entre otros que facilitan el acceso a la educación. 2) valor de inscripción y matrícula bajos, 3) El TdeA es muy nuevo en posgrados y ha tenido buen resultado. 4) Puede crecer mucho mas por certificación de alta calidad.5) Tiene el programa de Maestría en ciencias forenses y criminalística que es de las pocas en Colombia. </t>
  </si>
  <si>
    <t>Egresados TdeA</t>
  </si>
  <si>
    <t>Continuar su proceso de formación - Vinculación laboral</t>
  </si>
  <si>
    <t>Descuentos del 20%</t>
  </si>
  <si>
    <t>Política de beneficios para egresados</t>
  </si>
  <si>
    <t>Número de egresados interesados</t>
  </si>
  <si>
    <t>60%  de los egresados interesados matriculados</t>
  </si>
  <si>
    <t xml:space="preserve">Política de beneficios </t>
  </si>
  <si>
    <t>Definir y difundir la política</t>
  </si>
  <si>
    <t>Medios institucionales</t>
  </si>
  <si>
    <t>Dir, Extensión . CPM TdeA</t>
  </si>
  <si>
    <t>Digital - Presencial</t>
  </si>
  <si>
    <t>Producción de piezas para difusión</t>
  </si>
  <si>
    <t>Pauta digital, redes sociales, SEM</t>
  </si>
  <si>
    <t>CPM TdeA - Egresados - Posgrados</t>
  </si>
  <si>
    <t>Empleados TdeA</t>
  </si>
  <si>
    <t>Vinculación laboral</t>
  </si>
  <si>
    <t>Política de beneficios para empleados</t>
  </si>
  <si>
    <t xml:space="preserve">Numero de empleados interesados </t>
  </si>
  <si>
    <t xml:space="preserve">mas del 50% se acojan al descuento y estudien algún programa de posgrado </t>
  </si>
  <si>
    <t>Público externo</t>
  </si>
  <si>
    <t xml:space="preserve">Ser competitivo para vinculación laboral </t>
  </si>
  <si>
    <t xml:space="preserve">Ofrecer programas de demanda de acuerdo a las necesidades de la sociedad </t>
  </si>
  <si>
    <t xml:space="preserve">Número de interesados </t>
  </si>
  <si>
    <t>Los programas llenen cohortes</t>
  </si>
  <si>
    <t>Grupos empresariales</t>
  </si>
  <si>
    <t>Actualización y aplicación de conocimiento para las empresas</t>
  </si>
  <si>
    <t>Beneficiar a los empleados</t>
  </si>
  <si>
    <t xml:space="preserve">Numero de empresas interesadas </t>
  </si>
  <si>
    <t>Número de convenios firmados</t>
  </si>
  <si>
    <t>Estudiante programas educación continua</t>
  </si>
  <si>
    <t>Conocimiento permanente y rápido con encadenamiento académico</t>
  </si>
  <si>
    <t>Homologación de cursos y diplomados encadenados para programas de posgrado</t>
  </si>
  <si>
    <t xml:space="preserve">Número de estudiantes interesados </t>
  </si>
  <si>
    <t xml:space="preserve">los programas sirvan para homologar créditos en los programas de posgrados </t>
  </si>
  <si>
    <t>Coterminales TdeA</t>
  </si>
  <si>
    <t>Conocimiento permanente y rápido con encadenamiento académico a corta edad, con posibilidades de financiación</t>
  </si>
  <si>
    <t>Políticas de beneficios y homologación de cursos, encadenamiento académico</t>
  </si>
  <si>
    <t xml:space="preserve">Numero de estudiantes de ultimo semestre interesados </t>
  </si>
  <si>
    <t xml:space="preserve">puedan homologar materias según calificación </t>
  </si>
  <si>
    <t xml:space="preserve">Fortalezas (estrategia, estructura, capacidades, personal, valores, fuerza de marca o reputación,) 1) Tenemos la Maestría de ciencias forenses y criminalística, 2)tenemos becas con cooperativas grandes como Coomeva, confecop, sapiencia, entre otras. 3)tenemos registro calificado y acreditación de alta calidad. 4) los docentes son muy preparados y con buen curriculum, 5) el TdeA cuenta con un equipo de comunicaciones y mercadeo que se esmera por posicionar la institución y dejar un buen nombre en la sociedad. 6) hacemos presencia en ferias nacionales e internacionales. </t>
  </si>
  <si>
    <t xml:space="preserve">Amenazas (barreras de entrada al mercado, competidores, alternativas al producto o servicio ofrecido, aspectos legales o factores económicos). 1) los precios de matriculas son competitivos incluso mas bajos que en la gran mayoría de universidades de Colombia, pero si lo miramos desde el punto de vista del publico objetivo nuestro es un punto en contra. 2) no tenemos programas virtuales ni mucha variedad de programas como si lo tienen en otras universidades. 3) la falta de planes de financiación. 4) no hacen homologación. 5) a los docentes no se les paga tan bien como en otras universidades. 6) el nombre puede causar otra idea en la gente. </t>
  </si>
  <si>
    <t xml:space="preserve">Estudiantes de otras universidades que estén en los últimos semestres </t>
  </si>
  <si>
    <t xml:space="preserve">Continuar y enfocar sus estudios de acuerdo a sus preferencias. </t>
  </si>
  <si>
    <t xml:space="preserve">Realizar estudios de posgrados en institución acreditada de alta calidad y a un bajo costo. </t>
  </si>
  <si>
    <t xml:space="preserve">Se ofrezca según la demanda y puedan homologar según calificación </t>
  </si>
  <si>
    <t xml:space="preserve">Afiliados a Cooperativas Coomeva, Confecop, Sapiencia etc. </t>
  </si>
  <si>
    <t xml:space="preserve">Hacer efectivo los beneficios de la afiliación </t>
  </si>
  <si>
    <t xml:space="preserve">Cada vez crecer mas el numero de personas matriculadas a los programas por las alianzas con las cooperativas. </t>
  </si>
  <si>
    <t xml:space="preserve">tener mas asociados para mayor numero de matriculados </t>
  </si>
  <si>
    <t>EDUCACIÓN CONTINUA</t>
  </si>
  <si>
    <t>LUZ MARINA ROLDÁN CUARTAS</t>
  </si>
  <si>
    <t xml:space="preserve">En educacion continua hoy contamos con una amplia y  diversa  oferta de porgramas presenciales y virtuales, tales como  diplomados, cursos, seminarios, etc, con los que atendemos todo tipo de   ( niños, adolecentes, jóvenes , adultos mayores).      Actualmente con miras a atender la demanda mundial , nos encontramos frente al  gran desafío de virtualziar nuestros programas, y gracias a esto hoy contamos con 5  diplomados  y un curso virtuales, 100 % listo  y en oferta, tres en proceso de montaje con mas del 50 % virtualizado.  Hacemos masivos nuestros eventos lo que nos permite manejar costos bastante asequibles a toda la población, y con un excelente respaldo y reconocimiento en el medio por nuestra trayectoria, sobre todo en lo que a educación se refiere.  </t>
  </si>
  <si>
    <t xml:space="preserve">Muchas universidades a nivel local, departamental y nacional tanto publicas como privadas, ofrecen diversos   programas  presenciales, virtuales e  incluso gratuitos." Gratuidad" que es una estrategia de mercadeo pero que en muchos casos no  es real  porque para obtener el certificado el estudiante tiene que realziar un pago importante. Al comparar la calidad ,  prestigio  y precio de nuestros programas  con los de otras IES , manejamos excelentes productos  y con precios muy  por  debajo de los de la competencia lo que se constituye en una ventaja competitiva.    </t>
  </si>
  <si>
    <t xml:space="preserve">Debilidades : Las competencia que se presenta con las demás IES que ofertan programas similares. La divulgación de los eventos que en ocasiones no llega a todas las personas que deseamos.  </t>
  </si>
  <si>
    <t>oportunidades:  Diversa oferta educativa , reconocimiento en el medio, precios asequibles, atención a población de todas las edades ( niños, adolecentes, jovenes y adultos mayores).</t>
  </si>
  <si>
    <t xml:space="preserve">Estudiantes, egresados, docentes, empleados y público en general. </t>
  </si>
  <si>
    <t xml:space="preserve">Formación y actualización complementaria y  permanente  </t>
  </si>
  <si>
    <t>Formación, actualización, capacitación</t>
  </si>
  <si>
    <t xml:space="preserve">Ofertar educativa actualizada, virtual izada, de calidad y a bajo costo. 
</t>
  </si>
  <si>
    <t xml:space="preserve">Número de estudiantes, egresados, docentes, empleados y público externo interesado. </t>
  </si>
  <si>
    <t xml:space="preserve">Todo el personal del TdeA vinculado con los diferentes programas de educación continua. </t>
  </si>
  <si>
    <t>Difusion de correos, paginas web, redes sociales,  piezas digitales y fisicas.</t>
  </si>
  <si>
    <t>Diseñar, crear y desarrollar piezas para manejar digitalemte y fisicamente</t>
  </si>
  <si>
    <t>Redes sociales, bases de datos, pautas digitales, pagina institucional,  medio fisico ( empresas), voz a voz</t>
  </si>
  <si>
    <t xml:space="preserve">Cordinación educación continua Apoyo educacion continua, centro de produccion y medios </t>
  </si>
  <si>
    <t>Facilidades de acceso a la formación de calidad  - bajos costos.</t>
  </si>
  <si>
    <t xml:space="preserve">Virtualidad de los programas - descuentos para personal TdeA. </t>
  </si>
  <si>
    <t>Facilidades de acceso a  formación de calidad - bajos costos.</t>
  </si>
  <si>
    <t xml:space="preserve">Fortalezas (estrategia, estructura, capacidades, personal, valores, fuerza de marca o reputación,) Personal capacitado y comprometido con la instución, productos de alta  calidad, reconocimiento, trayectoria que nso respaldan. </t>
  </si>
  <si>
    <t xml:space="preserve">Amenazas (barreras de entrada al mercado, competidores, alternativas al producto o servicio ofrecido, aspectos legales o factores económicos). Tenemos mucha competencia de universidades tanto publicas como provadas que manejan diversos programas. En virtualidad apenas estamos incursionando y muchas IES nos llevan ventaja en el tema. </t>
  </si>
  <si>
    <t xml:space="preserve">Empresas del sector </t>
  </si>
  <si>
    <t xml:space="preserve">Formación para el trabajo </t>
  </si>
  <si>
    <t>Oferta educativa a la medida , de fácil acceso y a bajo costo.</t>
  </si>
  <si>
    <t xml:space="preserve">Diseño de cursos de acuerdo a las necesidades y realidades.  Programas virtuales - descuentos por convenios. </t>
  </si>
  <si>
    <t xml:space="preserve">Cantidad de empresas visitadas - número de convenios  firmados. </t>
  </si>
  <si>
    <t xml:space="preserve">Los empleados de las empresas visitadas y sus familiares vinculados con los programas de educación continua. </t>
  </si>
  <si>
    <t xml:space="preserve">Difusion de correos, paginas web, redes sociales,  piezas digitales y fisicas. Ubicación de Stand </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</si>
</sst>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 #,##0_-;\-* #,##0_-;_-* &quot;-&quot;??_-;_-@_-"/>
    <numFmt numFmtId="166" formatCode="&quot;$&quot;\ #,##0"/>
  </numFmts>
  <fonts count="94">
    <font>
      <sz val="11"/>
      <color theme="1"/>
      <name val="Calibri"/>
      <family val="2"/>
    </font>
    <font>
      <sz val="11"/>
      <color indexed="8"/>
      <name val="Calibri"/>
      <family val="2"/>
    </font>
    <font>
      <b/>
      <sz val="11"/>
      <color indexed="8"/>
      <name val="Calibri"/>
      <family val="2"/>
    </font>
    <font>
      <b/>
      <sz val="14"/>
      <color indexed="8"/>
      <name val="Calibri"/>
      <family val="2"/>
    </font>
    <font>
      <b/>
      <sz val="10"/>
      <color indexed="8"/>
      <name val="Calibri"/>
      <family val="2"/>
    </font>
    <font>
      <sz val="10"/>
      <color indexed="8"/>
      <name val="Calibri"/>
      <family val="2"/>
    </font>
    <font>
      <sz val="10"/>
      <name val="Calibri"/>
      <family val="2"/>
    </font>
    <font>
      <sz val="8"/>
      <name val="Tahoma"/>
      <family val="2"/>
    </font>
    <font>
      <b/>
      <sz val="8"/>
      <name val="Tahoma"/>
      <family val="2"/>
    </font>
    <font>
      <sz val="8"/>
      <name val="Calibri"/>
      <family val="2"/>
    </font>
    <font>
      <sz val="10"/>
      <color indexed="10"/>
      <name val="Calibri"/>
      <family val="2"/>
    </font>
    <font>
      <sz val="9"/>
      <name val="Tahoma"/>
      <family val="2"/>
    </font>
    <font>
      <b/>
      <sz val="9"/>
      <name val="Tahoma"/>
      <family val="2"/>
    </font>
    <font>
      <sz val="10"/>
      <color indexed="8"/>
      <name val="Arial"/>
      <family val="2"/>
    </font>
    <font>
      <b/>
      <sz val="16"/>
      <color indexed="8"/>
      <name val="Arial"/>
      <family val="2"/>
    </font>
    <font>
      <b/>
      <sz val="22"/>
      <color indexed="8"/>
      <name val="Arial"/>
      <family val="2"/>
    </font>
    <font>
      <b/>
      <sz val="12"/>
      <name val="Cambria"/>
      <family val="1"/>
    </font>
    <font>
      <b/>
      <sz val="12"/>
      <color indexed="8"/>
      <name val="Cambria"/>
      <family val="1"/>
    </font>
    <font>
      <b/>
      <sz val="11"/>
      <name val="Cambria"/>
      <family val="1"/>
    </font>
    <font>
      <sz val="10"/>
      <name val="Arial"/>
      <family val="2"/>
    </font>
    <font>
      <sz val="12"/>
      <color indexed="8"/>
      <name val="Calibri"/>
      <family val="2"/>
    </font>
    <font>
      <sz val="9"/>
      <color indexed="8"/>
      <name val="Calibri"/>
      <family val="2"/>
    </font>
    <font>
      <b/>
      <sz val="9"/>
      <color indexed="8"/>
      <name val="Calibri"/>
      <family val="2"/>
    </font>
    <font>
      <b/>
      <i/>
      <sz val="12"/>
      <name val="Calibri"/>
      <family val="2"/>
    </font>
    <font>
      <i/>
      <sz val="12"/>
      <name val="Calibri"/>
      <family val="2"/>
    </font>
    <font>
      <i/>
      <sz val="12"/>
      <color indexed="8"/>
      <name val="Calibri"/>
      <family val="2"/>
    </font>
    <font>
      <i/>
      <u val="single"/>
      <sz val="12"/>
      <color indexed="30"/>
      <name val="Calibri"/>
      <family val="2"/>
    </font>
    <font>
      <u val="single"/>
      <sz val="11"/>
      <color indexed="12"/>
      <name val="Calibri"/>
      <family val="2"/>
    </font>
    <font>
      <i/>
      <u val="single"/>
      <sz val="12"/>
      <name val="Calibri"/>
      <family val="2"/>
    </font>
    <font>
      <i/>
      <u val="single"/>
      <sz val="12"/>
      <color indexed="12"/>
      <name val="Calibri"/>
      <family val="2"/>
    </font>
    <font>
      <b/>
      <i/>
      <sz val="12"/>
      <color indexed="9"/>
      <name val="Calibri"/>
      <family val="2"/>
    </font>
    <font>
      <u val="single"/>
      <sz val="12"/>
      <color indexed="12"/>
      <name val="Calibri"/>
      <family val="2"/>
    </font>
    <font>
      <sz val="12"/>
      <color indexed="8"/>
      <name val="Arial"/>
      <family val="2"/>
    </font>
    <font>
      <sz val="12"/>
      <name val="Arial"/>
      <family val="2"/>
    </font>
    <font>
      <sz val="9"/>
      <color indexed="8"/>
      <name val="Arial"/>
      <family val="2"/>
    </font>
    <font>
      <sz val="12"/>
      <color indexed="8"/>
      <name val="Arial Narrow"/>
      <family val="2"/>
    </font>
    <font>
      <sz val="12"/>
      <color indexed="8"/>
      <name val="Calibri Light"/>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rgb="FFFF0000"/>
      <name val="Calibri"/>
      <family val="2"/>
    </font>
    <font>
      <sz val="10"/>
      <color theme="1"/>
      <name val="Calibri"/>
      <family val="2"/>
    </font>
    <font>
      <b/>
      <sz val="10"/>
      <color theme="1"/>
      <name val="Calibri"/>
      <family val="2"/>
    </font>
    <font>
      <sz val="10"/>
      <color theme="1"/>
      <name val="Arial"/>
      <family val="2"/>
    </font>
    <font>
      <b/>
      <sz val="12"/>
      <color theme="1"/>
      <name val="Cambria"/>
      <family val="1"/>
    </font>
    <font>
      <sz val="12"/>
      <color rgb="FF000000"/>
      <name val="Calibri"/>
      <family val="2"/>
    </font>
    <font>
      <sz val="9"/>
      <color theme="1"/>
      <name val="Calibri"/>
      <family val="2"/>
    </font>
    <font>
      <b/>
      <sz val="9"/>
      <color theme="1"/>
      <name val="Calibri"/>
      <family val="2"/>
    </font>
    <font>
      <i/>
      <sz val="12"/>
      <color theme="1"/>
      <name val="Calibri"/>
      <family val="2"/>
    </font>
    <font>
      <i/>
      <sz val="12"/>
      <color rgb="FF000000"/>
      <name val="Calibri"/>
      <family val="2"/>
    </font>
    <font>
      <b/>
      <i/>
      <sz val="12"/>
      <color theme="0"/>
      <name val="Calibri"/>
      <family val="2"/>
    </font>
    <font>
      <sz val="12"/>
      <color theme="1"/>
      <name val="Calibri"/>
      <family val="2"/>
    </font>
    <font>
      <i/>
      <u val="single"/>
      <sz val="12"/>
      <color rgb="FF0563C1"/>
      <name val="Calibri"/>
      <family val="2"/>
    </font>
    <font>
      <i/>
      <u val="single"/>
      <sz val="12"/>
      <color theme="10"/>
      <name val="Calibri"/>
      <family val="2"/>
    </font>
    <font>
      <u val="single"/>
      <sz val="12"/>
      <color theme="10"/>
      <name val="Calibri"/>
      <family val="2"/>
    </font>
    <font>
      <sz val="12"/>
      <color rgb="FF000000"/>
      <name val="Arial"/>
      <family val="2"/>
    </font>
    <font>
      <sz val="12"/>
      <color theme="1"/>
      <name val="Arial"/>
      <family val="2"/>
    </font>
    <font>
      <b/>
      <sz val="11"/>
      <color rgb="FF000000"/>
      <name val="Calibri"/>
      <family val="2"/>
    </font>
    <font>
      <sz val="11"/>
      <color rgb="FF000000"/>
      <name val="Calibri"/>
      <family val="2"/>
    </font>
    <font>
      <sz val="9"/>
      <color rgb="FF000000"/>
      <name val="Arial"/>
      <family val="2"/>
    </font>
    <font>
      <b/>
      <sz val="16"/>
      <color theme="1"/>
      <name val="Arial"/>
      <family val="2"/>
    </font>
    <font>
      <b/>
      <sz val="22"/>
      <color theme="1"/>
      <name val="Arial"/>
      <family val="2"/>
    </font>
    <font>
      <b/>
      <sz val="8"/>
      <name val="Calibri"/>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theme="0"/>
        <bgColor indexed="64"/>
      </patternFill>
    </fill>
    <fill>
      <patternFill patternType="solid">
        <fgColor rgb="FF99FF99"/>
        <bgColor indexed="64"/>
      </patternFill>
    </fill>
    <fill>
      <patternFill patternType="solid">
        <fgColor indexed="43"/>
        <bgColor indexed="64"/>
      </patternFill>
    </fill>
    <fill>
      <patternFill patternType="solid">
        <fgColor theme="2"/>
        <bgColor indexed="64"/>
      </patternFill>
    </fill>
    <fill>
      <patternFill patternType="solid">
        <fgColor rgb="FFFFF2CC"/>
        <bgColor indexed="64"/>
      </patternFill>
    </fill>
    <fill>
      <patternFill patternType="solid">
        <fgColor rgb="FF70AD47"/>
        <bgColor indexed="64"/>
      </patternFill>
    </fill>
    <fill>
      <patternFill patternType="solid">
        <fgColor rgb="FF9BC2E6"/>
        <bgColor indexed="64"/>
      </patternFill>
    </fill>
    <fill>
      <patternFill patternType="solid">
        <fgColor rgb="FFF8CBAD"/>
        <bgColor indexed="64"/>
      </patternFill>
    </fill>
    <fill>
      <patternFill patternType="solid">
        <fgColor rgb="FF00B0F0"/>
        <bgColor indexed="64"/>
      </patternFill>
    </fill>
    <fill>
      <patternFill patternType="solid">
        <fgColor rgb="FFFFFF00"/>
        <bgColor indexed="64"/>
      </patternFill>
    </fill>
    <fill>
      <patternFill patternType="solid">
        <fgColor rgb="FFFFFF00"/>
        <bgColor indexed="64"/>
      </patternFill>
    </fill>
    <fill>
      <patternFill patternType="solid">
        <fgColor rgb="FF92D050"/>
        <bgColor indexed="64"/>
      </patternFill>
    </fill>
    <fill>
      <patternFill patternType="solid">
        <fgColor rgb="FF92D050"/>
        <bgColor indexed="64"/>
      </patternFill>
    </fill>
    <fill>
      <patternFill patternType="solid">
        <fgColor rgb="FFFFC000"/>
        <bgColor indexed="64"/>
      </patternFill>
    </fill>
    <fill>
      <patternFill patternType="solid">
        <fgColor rgb="FFFFC000"/>
        <bgColor indexed="64"/>
      </patternFill>
    </fill>
    <fill>
      <patternFill patternType="solid">
        <fgColor theme="4"/>
        <bgColor indexed="64"/>
      </patternFill>
    </fill>
    <fill>
      <patternFill patternType="solid">
        <fgColor rgb="FFFFFF00"/>
        <bgColor indexed="64"/>
      </patternFill>
    </fill>
    <fill>
      <patternFill patternType="solid">
        <fgColor rgb="FF92D050"/>
        <bgColor indexed="64"/>
      </patternFill>
    </fill>
    <fill>
      <patternFill patternType="solid">
        <fgColor rgb="FFFFFFFF"/>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style="thin"/>
      <right/>
      <top style="thin"/>
      <bottom style="thin"/>
    </border>
    <border>
      <left/>
      <right style="thin"/>
      <top style="thin"/>
      <bottom style="thin"/>
    </border>
    <border>
      <left/>
      <right/>
      <top/>
      <bottom style="thin"/>
    </border>
    <border>
      <left style="thin"/>
      <right style="thin"/>
      <top style="thin"/>
      <bottom/>
    </border>
    <border>
      <left style="thin"/>
      <right style="thin"/>
      <top/>
      <bottom/>
    </border>
    <border>
      <left style="thin">
        <color rgb="FF000000"/>
      </left>
      <right/>
      <top style="thin">
        <color rgb="FF000000"/>
      </top>
      <bottom style="thin">
        <color rgb="FF000000"/>
      </bottom>
    </border>
    <border>
      <left style="thin">
        <color rgb="FF000000"/>
      </left>
      <right/>
      <top style="thin">
        <color rgb="FF000000"/>
      </top>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top/>
      <bottom/>
    </border>
    <border>
      <left style="thin"/>
      <right/>
      <top style="thin"/>
      <bottom/>
    </border>
    <border>
      <left style="thin">
        <color rgb="FF000000"/>
      </left>
      <right style="thin">
        <color rgb="FF000000"/>
      </right>
      <top/>
      <bottom style="thin">
        <color rgb="FF000000"/>
      </bottom>
    </border>
    <border>
      <left style="thin"/>
      <right style="thin"/>
      <top/>
      <bottom style="thin"/>
    </border>
    <border>
      <left/>
      <right style="thin"/>
      <top style="thin"/>
      <bottom/>
    </border>
    <border>
      <left/>
      <right style="thin"/>
      <top/>
      <bottom/>
    </border>
    <border>
      <left style="thin"/>
      <right/>
      <top/>
      <bottom style="thin"/>
    </border>
    <border>
      <left/>
      <right style="thin"/>
      <top/>
      <bottom style="thin"/>
    </border>
    <border>
      <left style="thin">
        <color rgb="FF000000"/>
      </left>
      <right/>
      <top/>
      <bottom/>
    </border>
    <border>
      <left style="thin">
        <color rgb="FF000000"/>
      </left>
      <right/>
      <top/>
      <bottom style="thin">
        <color rgb="FF000000"/>
      </bottom>
    </border>
    <border>
      <left style="thin">
        <color rgb="FF000000"/>
      </left>
      <right style="thin">
        <color rgb="FF000000"/>
      </right>
      <top/>
      <bottom/>
    </border>
    <border>
      <left/>
      <right/>
      <top/>
      <bottom style="thin">
        <color rgb="FF000000"/>
      </bottom>
    </border>
    <border>
      <left/>
      <right style="thin">
        <color rgb="FF000000"/>
      </right>
      <top style="thin">
        <color rgb="FF000000"/>
      </top>
      <bottom/>
    </border>
    <border>
      <left/>
      <right style="thin">
        <color rgb="FF000000"/>
      </right>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4" applyNumberFormat="0" applyFill="0" applyAlignment="0" applyProtection="0"/>
    <xf numFmtId="0" fontId="59"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60" fillId="29" borderId="1"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4" fillId="31" borderId="0" applyNumberFormat="0" applyBorder="0" applyAlignment="0" applyProtection="0"/>
    <xf numFmtId="0" fontId="19" fillId="0" borderId="0">
      <alignment/>
      <protection/>
    </xf>
    <xf numFmtId="0" fontId="0" fillId="32" borderId="5" applyNumberFormat="0" applyFont="0" applyAlignment="0" applyProtection="0"/>
    <xf numFmtId="9" fontId="1" fillId="0" borderId="0" applyFont="0" applyFill="0" applyBorder="0" applyAlignment="0" applyProtection="0"/>
    <xf numFmtId="0" fontId="65" fillId="21" borderId="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0" fontId="59" fillId="0" borderId="8" applyNumberFormat="0" applyFill="0" applyAlignment="0" applyProtection="0"/>
    <xf numFmtId="0" fontId="70" fillId="0" borderId="9" applyNumberFormat="0" applyFill="0" applyAlignment="0" applyProtection="0"/>
  </cellStyleXfs>
  <cellXfs count="352">
    <xf numFmtId="0" fontId="0" fillId="0" borderId="0" xfId="0" applyFont="1" applyAlignment="1">
      <alignment/>
    </xf>
    <xf numFmtId="0" fontId="0" fillId="0" borderId="0" xfId="0" applyAlignment="1">
      <alignment vertical="center"/>
    </xf>
    <xf numFmtId="9" fontId="5" fillId="0" borderId="10" xfId="0" applyNumberFormat="1" applyFont="1" applyBorder="1" applyAlignment="1">
      <alignment horizontal="center" vertical="center"/>
    </xf>
    <xf numFmtId="9" fontId="5" fillId="33" borderId="10" xfId="0" applyNumberFormat="1" applyFont="1" applyFill="1" applyBorder="1" applyAlignment="1">
      <alignment horizontal="center" vertical="center"/>
    </xf>
    <xf numFmtId="0" fontId="4" fillId="33" borderId="11" xfId="0" applyFont="1" applyFill="1" applyBorder="1" applyAlignment="1">
      <alignment horizontal="center" vertical="center"/>
    </xf>
    <xf numFmtId="0" fontId="3" fillId="0" borderId="0" xfId="0" applyFont="1" applyAlignment="1">
      <alignment horizontal="center" vertical="center"/>
    </xf>
    <xf numFmtId="3" fontId="4" fillId="33" borderId="10" xfId="0" applyNumberFormat="1" applyFont="1" applyFill="1" applyBorder="1" applyAlignment="1">
      <alignment horizontal="center" vertical="center"/>
    </xf>
    <xf numFmtId="0" fontId="5" fillId="33" borderId="10" xfId="0" applyFont="1" applyFill="1" applyBorder="1" applyAlignment="1">
      <alignment horizontal="center" vertical="center"/>
    </xf>
    <xf numFmtId="3" fontId="4" fillId="33" borderId="12" xfId="0" applyNumberFormat="1" applyFont="1" applyFill="1" applyBorder="1" applyAlignment="1">
      <alignment horizontal="center" vertical="center"/>
    </xf>
    <xf numFmtId="0" fontId="5" fillId="33" borderId="10" xfId="0" applyFont="1" applyFill="1" applyBorder="1" applyAlignment="1">
      <alignment vertical="center"/>
    </xf>
    <xf numFmtId="9" fontId="5" fillId="33" borderId="13" xfId="0" applyNumberFormat="1" applyFont="1" applyFill="1" applyBorder="1" applyAlignment="1">
      <alignment horizontal="center" vertical="center"/>
    </xf>
    <xf numFmtId="9" fontId="3" fillId="0" borderId="0" xfId="69" applyFont="1" applyAlignment="1">
      <alignment horizontal="center" vertical="center"/>
    </xf>
    <xf numFmtId="9" fontId="4" fillId="34" borderId="10" xfId="69" applyFont="1" applyFill="1" applyBorder="1" applyAlignment="1">
      <alignment horizontal="center" vertical="center" textRotation="90" wrapText="1"/>
    </xf>
    <xf numFmtId="9" fontId="5" fillId="33" borderId="10" xfId="69" applyFont="1" applyFill="1" applyBorder="1" applyAlignment="1">
      <alignment horizontal="center" vertical="center"/>
    </xf>
    <xf numFmtId="9" fontId="0" fillId="0" borderId="0" xfId="69" applyFont="1" applyAlignment="1">
      <alignment vertical="center"/>
    </xf>
    <xf numFmtId="0" fontId="5" fillId="0" borderId="10" xfId="0" applyFont="1" applyBorder="1" applyAlignment="1">
      <alignment horizontal="left" vertical="center" wrapText="1"/>
    </xf>
    <xf numFmtId="9" fontId="5" fillId="0" borderId="10" xfId="69" applyFont="1" applyBorder="1" applyAlignment="1">
      <alignment horizontal="center" vertical="center"/>
    </xf>
    <xf numFmtId="49" fontId="0" fillId="0" borderId="0" xfId="0" applyNumberFormat="1" applyAlignment="1">
      <alignment vertical="center"/>
    </xf>
    <xf numFmtId="0" fontId="0" fillId="0" borderId="14" xfId="0" applyBorder="1" applyAlignment="1">
      <alignment vertical="center"/>
    </xf>
    <xf numFmtId="0" fontId="5" fillId="35" borderId="15" xfId="0" applyFont="1" applyFill="1" applyBorder="1" applyAlignment="1">
      <alignment horizontal="left" vertical="center" wrapText="1"/>
    </xf>
    <xf numFmtId="9" fontId="5" fillId="36" borderId="10" xfId="0" applyNumberFormat="1" applyFont="1" applyFill="1" applyBorder="1" applyAlignment="1">
      <alignment horizontal="center" vertical="center"/>
    </xf>
    <xf numFmtId="9" fontId="5" fillId="36" borderId="10" xfId="69" applyFont="1" applyFill="1" applyBorder="1" applyAlignment="1">
      <alignment horizontal="center" vertical="center"/>
    </xf>
    <xf numFmtId="9" fontId="0" fillId="33" borderId="10" xfId="0" applyNumberFormat="1" applyFont="1" applyFill="1" applyBorder="1" applyAlignment="1">
      <alignment horizontal="center" vertical="center"/>
    </xf>
    <xf numFmtId="9" fontId="71" fillId="33" borderId="15" xfId="0" applyNumberFormat="1" applyFont="1" applyFill="1" applyBorder="1" applyAlignment="1">
      <alignment horizontal="center" vertical="center"/>
    </xf>
    <xf numFmtId="0" fontId="4" fillId="37" borderId="10" xfId="0" applyFont="1" applyFill="1" applyBorder="1" applyAlignment="1">
      <alignment horizontal="center" vertical="center" textRotation="90" wrapText="1"/>
    </xf>
    <xf numFmtId="9" fontId="0" fillId="0" borderId="10" xfId="69" applyFont="1" applyBorder="1" applyAlignment="1">
      <alignment vertical="center"/>
    </xf>
    <xf numFmtId="3" fontId="72" fillId="37" borderId="15" xfId="0" applyNumberFormat="1" applyFont="1" applyFill="1" applyBorder="1" applyAlignment="1">
      <alignment horizontal="center" vertical="center"/>
    </xf>
    <xf numFmtId="0" fontId="6" fillId="37" borderId="15" xfId="0" applyFont="1" applyFill="1" applyBorder="1" applyAlignment="1">
      <alignment vertical="center"/>
    </xf>
    <xf numFmtId="0" fontId="6" fillId="37" borderId="16" xfId="0" applyFont="1" applyFill="1" applyBorder="1" applyAlignment="1">
      <alignment vertical="center"/>
    </xf>
    <xf numFmtId="0" fontId="72" fillId="0" borderId="10" xfId="0" applyFont="1" applyBorder="1" applyAlignment="1">
      <alignment horizontal="left" vertical="center" wrapText="1"/>
    </xf>
    <xf numFmtId="0" fontId="72" fillId="0" borderId="15" xfId="0" applyFont="1" applyBorder="1" applyAlignment="1">
      <alignment horizontal="center" vertical="center" wrapText="1"/>
    </xf>
    <xf numFmtId="0" fontId="72" fillId="36" borderId="10" xfId="0" applyFont="1" applyFill="1" applyBorder="1" applyAlignment="1">
      <alignment horizontal="left" vertical="center" wrapText="1"/>
    </xf>
    <xf numFmtId="0" fontId="73" fillId="33" borderId="13" xfId="0" applyFont="1" applyFill="1" applyBorder="1" applyAlignment="1">
      <alignment horizontal="left" vertical="center"/>
    </xf>
    <xf numFmtId="0" fontId="72" fillId="36" borderId="13" xfId="0" applyFont="1" applyFill="1" applyBorder="1" applyAlignment="1">
      <alignment horizontal="left" vertical="center" wrapText="1"/>
    </xf>
    <xf numFmtId="0" fontId="72" fillId="0" borderId="13" xfId="0" applyFont="1" applyBorder="1" applyAlignment="1">
      <alignment horizontal="left" vertical="center" wrapText="1"/>
    </xf>
    <xf numFmtId="3" fontId="73" fillId="33" borderId="10" xfId="0" applyNumberFormat="1" applyFont="1" applyFill="1" applyBorder="1" applyAlignment="1">
      <alignment horizontal="center" vertical="center" wrapText="1"/>
    </xf>
    <xf numFmtId="0" fontId="0" fillId="0" borderId="0" xfId="0" applyFont="1" applyAlignment="1">
      <alignment vertical="center" wrapText="1"/>
    </xf>
    <xf numFmtId="0" fontId="71" fillId="37" borderId="15" xfId="0" applyFont="1" applyFill="1" applyBorder="1" applyAlignment="1">
      <alignment horizontal="center" vertical="center"/>
    </xf>
    <xf numFmtId="0" fontId="72" fillId="36" borderId="15" xfId="0" applyFont="1" applyFill="1" applyBorder="1" applyAlignment="1">
      <alignment horizontal="center" vertical="center"/>
    </xf>
    <xf numFmtId="49" fontId="72" fillId="10" borderId="10" xfId="0" applyNumberFormat="1" applyFont="1" applyFill="1" applyBorder="1" applyAlignment="1">
      <alignment horizontal="center" vertical="center" wrapText="1"/>
    </xf>
    <xf numFmtId="0" fontId="74" fillId="0" borderId="10" xfId="0" applyFont="1" applyBorder="1" applyAlignment="1">
      <alignment horizontal="left" vertical="center"/>
    </xf>
    <xf numFmtId="0" fontId="74" fillId="0" borderId="10" xfId="0" applyFont="1" applyBorder="1" applyAlignment="1">
      <alignment vertical="center" wrapText="1"/>
    </xf>
    <xf numFmtId="0" fontId="74" fillId="0" borderId="0" xfId="0" applyFont="1" applyAlignment="1">
      <alignment/>
    </xf>
    <xf numFmtId="0" fontId="72" fillId="37" borderId="15" xfId="0" applyFont="1" applyFill="1" applyBorder="1" applyAlignment="1">
      <alignment horizontal="center" vertical="center"/>
    </xf>
    <xf numFmtId="9" fontId="5" fillId="38" borderId="10" xfId="0" applyNumberFormat="1" applyFont="1" applyFill="1" applyBorder="1" applyAlignment="1">
      <alignment horizontal="center" vertical="center"/>
    </xf>
    <xf numFmtId="9" fontId="5" fillId="37" borderId="10" xfId="0" applyNumberFormat="1" applyFont="1" applyFill="1" applyBorder="1" applyAlignment="1">
      <alignment horizontal="center" vertical="center"/>
    </xf>
    <xf numFmtId="1" fontId="13" fillId="0" borderId="10" xfId="0" applyNumberFormat="1" applyFont="1" applyBorder="1" applyAlignment="1">
      <alignment horizontal="left"/>
    </xf>
    <xf numFmtId="1" fontId="13" fillId="0" borderId="10" xfId="0" applyNumberFormat="1" applyFont="1" applyFill="1" applyBorder="1" applyAlignment="1">
      <alignment horizontal="left"/>
    </xf>
    <xf numFmtId="0" fontId="13" fillId="0" borderId="10" xfId="0" applyFont="1" applyFill="1" applyBorder="1" applyAlignment="1">
      <alignment/>
    </xf>
    <xf numFmtId="3" fontId="0" fillId="0" borderId="10" xfId="0" applyNumberFormat="1" applyBorder="1" applyAlignment="1">
      <alignment/>
    </xf>
    <xf numFmtId="0" fontId="13" fillId="0" borderId="10" xfId="0" applyFont="1" applyBorder="1" applyAlignment="1">
      <alignment horizontal="left"/>
    </xf>
    <xf numFmtId="165" fontId="0" fillId="0" borderId="10" xfId="0" applyNumberFormat="1" applyBorder="1" applyAlignment="1">
      <alignment/>
    </xf>
    <xf numFmtId="0" fontId="74" fillId="0" borderId="10" xfId="0" applyFont="1" applyBorder="1" applyAlignment="1">
      <alignment vertical="center"/>
    </xf>
    <xf numFmtId="0" fontId="70" fillId="39" borderId="0" xfId="0" applyFont="1" applyFill="1" applyBorder="1" applyAlignment="1">
      <alignment horizontal="center" vertical="center"/>
    </xf>
    <xf numFmtId="49" fontId="16" fillId="13" borderId="15" xfId="0" applyNumberFormat="1" applyFont="1" applyFill="1" applyBorder="1" applyAlignment="1">
      <alignment horizontal="center" vertical="center"/>
    </xf>
    <xf numFmtId="49" fontId="16" fillId="13" borderId="15" xfId="0" applyNumberFormat="1" applyFont="1" applyFill="1" applyBorder="1" applyAlignment="1">
      <alignment horizontal="center" vertical="center" wrapText="1"/>
    </xf>
    <xf numFmtId="49" fontId="16" fillId="6" borderId="15" xfId="0" applyNumberFormat="1" applyFont="1" applyFill="1" applyBorder="1" applyAlignment="1">
      <alignment horizontal="center" vertical="center" wrapText="1"/>
    </xf>
    <xf numFmtId="0" fontId="75" fillId="3" borderId="15" xfId="0" applyFont="1" applyFill="1" applyBorder="1" applyAlignment="1">
      <alignment horizontal="center" vertical="center" wrapText="1"/>
    </xf>
    <xf numFmtId="0" fontId="75" fillId="3" borderId="16" xfId="0" applyFont="1" applyFill="1" applyBorder="1" applyAlignment="1">
      <alignment horizontal="center" vertical="center" wrapText="1"/>
    </xf>
    <xf numFmtId="0" fontId="75" fillId="39" borderId="15" xfId="0" applyFont="1" applyFill="1" applyBorder="1" applyAlignment="1">
      <alignment horizontal="center" vertical="center" wrapText="1"/>
    </xf>
    <xf numFmtId="0" fontId="16" fillId="10" borderId="15" xfId="0" applyFont="1" applyFill="1" applyBorder="1" applyAlignment="1">
      <alignment horizontal="center" vertical="center" wrapText="1"/>
    </xf>
    <xf numFmtId="49" fontId="16" fillId="10" borderId="15" xfId="0" applyNumberFormat="1" applyFont="1" applyFill="1" applyBorder="1" applyAlignment="1">
      <alignment horizontal="center" vertical="center" wrapText="1"/>
    </xf>
    <xf numFmtId="0" fontId="0" fillId="0" borderId="10" xfId="0" applyBorder="1" applyAlignment="1">
      <alignment/>
    </xf>
    <xf numFmtId="0" fontId="70" fillId="39" borderId="0" xfId="0" applyFont="1" applyFill="1" applyBorder="1" applyAlignment="1">
      <alignment horizontal="left" vertical="center"/>
    </xf>
    <xf numFmtId="49" fontId="16" fillId="13" borderId="15" xfId="0" applyNumberFormat="1" applyFont="1" applyFill="1" applyBorder="1" applyAlignment="1">
      <alignment horizontal="left" vertical="center" wrapText="1"/>
    </xf>
    <xf numFmtId="0" fontId="13" fillId="0" borderId="10" xfId="0" applyFont="1" applyBorder="1" applyAlignment="1">
      <alignment horizontal="left" vertical="center" wrapText="1"/>
    </xf>
    <xf numFmtId="0" fontId="13" fillId="0" borderId="10" xfId="0" applyFont="1" applyBorder="1" applyAlignment="1">
      <alignment/>
    </xf>
    <xf numFmtId="0" fontId="13" fillId="0" borderId="10" xfId="0" applyFont="1" applyBorder="1" applyAlignment="1">
      <alignment horizontal="center"/>
    </xf>
    <xf numFmtId="0" fontId="74" fillId="0" borderId="10" xfId="0" applyFont="1" applyFill="1" applyBorder="1" applyAlignment="1">
      <alignment/>
    </xf>
    <xf numFmtId="0" fontId="74" fillId="0" borderId="10" xfId="0" applyFont="1" applyBorder="1" applyAlignment="1">
      <alignment horizontal="center"/>
    </xf>
    <xf numFmtId="0" fontId="74" fillId="0" borderId="10" xfId="0" applyFont="1" applyBorder="1" applyAlignment="1">
      <alignment/>
    </xf>
    <xf numFmtId="1" fontId="13" fillId="0" borderId="10" xfId="0" applyNumberFormat="1" applyFont="1" applyBorder="1" applyAlignment="1">
      <alignment horizontal="center"/>
    </xf>
    <xf numFmtId="0" fontId="0" fillId="0" borderId="10" xfId="0" applyFill="1" applyBorder="1" applyAlignment="1">
      <alignment/>
    </xf>
    <xf numFmtId="0" fontId="0" fillId="0" borderId="10" xfId="0" applyBorder="1" applyAlignment="1">
      <alignment horizontal="center"/>
    </xf>
    <xf numFmtId="0" fontId="76" fillId="0" borderId="10" xfId="0" applyFont="1" applyBorder="1" applyAlignment="1">
      <alignment/>
    </xf>
    <xf numFmtId="0" fontId="0" fillId="0" borderId="10" xfId="0" applyFill="1" applyBorder="1" applyAlignment="1">
      <alignment horizontal="center"/>
    </xf>
    <xf numFmtId="0" fontId="0" fillId="36" borderId="10" xfId="0" applyFill="1" applyBorder="1" applyAlignment="1">
      <alignment horizontal="center"/>
    </xf>
    <xf numFmtId="0" fontId="0" fillId="36" borderId="10" xfId="0" applyFill="1" applyBorder="1" applyAlignment="1">
      <alignment/>
    </xf>
    <xf numFmtId="0" fontId="77" fillId="0" borderId="0" xfId="0" applyFont="1" applyAlignment="1">
      <alignment wrapText="1"/>
    </xf>
    <xf numFmtId="0" fontId="78" fillId="40" borderId="17" xfId="0" applyFont="1" applyFill="1" applyBorder="1" applyAlignment="1">
      <alignment horizontal="center" vertical="center" wrapText="1"/>
    </xf>
    <xf numFmtId="0" fontId="78" fillId="40" borderId="18" xfId="0" applyFont="1" applyFill="1" applyBorder="1" applyAlignment="1">
      <alignment horizontal="center" vertical="center" wrapText="1"/>
    </xf>
    <xf numFmtId="0" fontId="78" fillId="41" borderId="18" xfId="0" applyFont="1" applyFill="1" applyBorder="1" applyAlignment="1">
      <alignment horizontal="center" vertical="center" wrapText="1"/>
    </xf>
    <xf numFmtId="0" fontId="78" fillId="41" borderId="17" xfId="0" applyFont="1" applyFill="1" applyBorder="1" applyAlignment="1">
      <alignment horizontal="center" vertical="center" wrapText="1"/>
    </xf>
    <xf numFmtId="0" fontId="78" fillId="22" borderId="19" xfId="0" applyFont="1" applyFill="1" applyBorder="1" applyAlignment="1">
      <alignment horizontal="center" vertical="center" wrapText="1"/>
    </xf>
    <xf numFmtId="0" fontId="78" fillId="42" borderId="19" xfId="0" applyFont="1" applyFill="1" applyBorder="1" applyAlignment="1">
      <alignment horizontal="center" vertical="center" wrapText="1"/>
    </xf>
    <xf numFmtId="0" fontId="77" fillId="43" borderId="20" xfId="0" applyFont="1" applyFill="1" applyBorder="1" applyAlignment="1">
      <alignment horizontal="left" vertical="center" wrapText="1"/>
    </xf>
    <xf numFmtId="0" fontId="77" fillId="43" borderId="19" xfId="0" applyFont="1" applyFill="1" applyBorder="1" applyAlignment="1">
      <alignment vertical="center" wrapText="1"/>
    </xf>
    <xf numFmtId="0" fontId="77" fillId="43" borderId="21" xfId="0" applyFont="1" applyFill="1" applyBorder="1" applyAlignment="1">
      <alignment vertical="center" wrapText="1"/>
    </xf>
    <xf numFmtId="0" fontId="77" fillId="43" borderId="17" xfId="0" applyFont="1" applyFill="1" applyBorder="1" applyAlignment="1">
      <alignment horizontal="left" vertical="center" wrapText="1"/>
    </xf>
    <xf numFmtId="0" fontId="77" fillId="43" borderId="20" xfId="0" applyFont="1" applyFill="1" applyBorder="1" applyAlignment="1">
      <alignment horizontal="center" vertical="center" wrapText="1"/>
    </xf>
    <xf numFmtId="9" fontId="72" fillId="37" borderId="10" xfId="0" applyNumberFormat="1" applyFont="1" applyFill="1" applyBorder="1" applyAlignment="1">
      <alignment horizontal="center" vertical="center"/>
    </xf>
    <xf numFmtId="0" fontId="23" fillId="44" borderId="10" xfId="0" applyFont="1" applyFill="1" applyBorder="1" applyAlignment="1">
      <alignment horizontal="left" wrapText="1"/>
    </xf>
    <xf numFmtId="0" fontId="79" fillId="44" borderId="10" xfId="0" applyFont="1" applyFill="1" applyBorder="1" applyAlignment="1">
      <alignment horizontal="left" wrapText="1"/>
    </xf>
    <xf numFmtId="0" fontId="79" fillId="45" borderId="10" xfId="0" applyFont="1" applyFill="1" applyBorder="1" applyAlignment="1">
      <alignment horizontal="left" wrapText="1"/>
    </xf>
    <xf numFmtId="0" fontId="24" fillId="45" borderId="10" xfId="0" applyFont="1" applyFill="1" applyBorder="1" applyAlignment="1">
      <alignment horizontal="left" wrapText="1"/>
    </xf>
    <xf numFmtId="0" fontId="24" fillId="45" borderId="10" xfId="0" applyFont="1" applyFill="1" applyBorder="1" applyAlignment="1">
      <alignment horizontal="left" vertical="center" wrapText="1"/>
    </xf>
    <xf numFmtId="49" fontId="79" fillId="46" borderId="10" xfId="0" applyNumberFormat="1" applyFont="1" applyFill="1" applyBorder="1" applyAlignment="1">
      <alignment horizontal="left" wrapText="1"/>
    </xf>
    <xf numFmtId="0" fontId="24" fillId="47" borderId="10" xfId="0" applyFont="1" applyFill="1" applyBorder="1" applyAlignment="1">
      <alignment horizontal="left" wrapText="1"/>
    </xf>
    <xf numFmtId="0" fontId="79" fillId="47" borderId="10" xfId="0" applyFont="1" applyFill="1" applyBorder="1" applyAlignment="1">
      <alignment horizontal="left" wrapText="1"/>
    </xf>
    <xf numFmtId="0" fontId="80" fillId="47" borderId="10" xfId="0" applyFont="1" applyFill="1" applyBorder="1" applyAlignment="1">
      <alignment horizontal="left" vertical="center" wrapText="1"/>
    </xf>
    <xf numFmtId="49" fontId="79" fillId="47" borderId="10" xfId="0" applyNumberFormat="1" applyFont="1" applyFill="1" applyBorder="1" applyAlignment="1">
      <alignment horizontal="left" wrapText="1"/>
    </xf>
    <xf numFmtId="49" fontId="79" fillId="48" borderId="10" xfId="0" applyNumberFormat="1" applyFont="1" applyFill="1" applyBorder="1" applyAlignment="1">
      <alignment horizontal="left" wrapText="1"/>
    </xf>
    <xf numFmtId="49" fontId="79" fillId="47" borderId="15" xfId="0" applyNumberFormat="1" applyFont="1" applyFill="1" applyBorder="1" applyAlignment="1">
      <alignment horizontal="left" wrapText="1"/>
    </xf>
    <xf numFmtId="0" fontId="24" fillId="49" borderId="10" xfId="0" applyFont="1" applyFill="1" applyBorder="1" applyAlignment="1">
      <alignment horizontal="left" wrapText="1"/>
    </xf>
    <xf numFmtId="0" fontId="79" fillId="49" borderId="10" xfId="0" applyFont="1" applyFill="1" applyBorder="1" applyAlignment="1">
      <alignment horizontal="left" wrapText="1"/>
    </xf>
    <xf numFmtId="49" fontId="79" fillId="49" borderId="10" xfId="0" applyNumberFormat="1" applyFont="1" applyFill="1" applyBorder="1" applyAlignment="1">
      <alignment horizontal="left" wrapText="1"/>
    </xf>
    <xf numFmtId="49" fontId="79" fillId="50" borderId="10" xfId="0" applyNumberFormat="1" applyFont="1" applyFill="1" applyBorder="1" applyAlignment="1">
      <alignment horizontal="left" wrapText="1"/>
    </xf>
    <xf numFmtId="0" fontId="79" fillId="0" borderId="10" xfId="0" applyFont="1" applyFill="1" applyBorder="1" applyAlignment="1">
      <alignment horizontal="left" wrapText="1"/>
    </xf>
    <xf numFmtId="49" fontId="79" fillId="0" borderId="10" xfId="0" applyNumberFormat="1" applyFont="1" applyFill="1" applyBorder="1" applyAlignment="1">
      <alignment horizontal="left" wrapText="1"/>
    </xf>
    <xf numFmtId="0" fontId="81" fillId="23" borderId="10" xfId="0" applyFont="1" applyFill="1" applyBorder="1" applyAlignment="1">
      <alignment horizontal="center" wrapText="1"/>
    </xf>
    <xf numFmtId="49" fontId="81" fillId="51" borderId="10" xfId="0" applyNumberFormat="1" applyFont="1" applyFill="1" applyBorder="1" applyAlignment="1">
      <alignment horizontal="center" wrapText="1"/>
    </xf>
    <xf numFmtId="0" fontId="79" fillId="45" borderId="21" xfId="0" applyFont="1" applyFill="1" applyBorder="1" applyAlignment="1">
      <alignment wrapText="1"/>
    </xf>
    <xf numFmtId="0" fontId="79" fillId="45" borderId="10" xfId="0" applyFont="1" applyFill="1" applyBorder="1" applyAlignment="1">
      <alignment wrapText="1"/>
    </xf>
    <xf numFmtId="0" fontId="79" fillId="47" borderId="19" xfId="0" applyFont="1" applyFill="1" applyBorder="1" applyAlignment="1">
      <alignment wrapText="1"/>
    </xf>
    <xf numFmtId="0" fontId="79" fillId="47" borderId="21" xfId="0" applyFont="1" applyFill="1" applyBorder="1" applyAlignment="1">
      <alignment wrapText="1"/>
    </xf>
    <xf numFmtId="0" fontId="79" fillId="47" borderId="10" xfId="0" applyFont="1" applyFill="1" applyBorder="1" applyAlignment="1">
      <alignment wrapText="1"/>
    </xf>
    <xf numFmtId="0" fontId="82" fillId="47" borderId="10" xfId="0" applyFont="1" applyFill="1" applyBorder="1" applyAlignment="1">
      <alignment wrapText="1"/>
    </xf>
    <xf numFmtId="0" fontId="79" fillId="49" borderId="19" xfId="0" applyFont="1" applyFill="1" applyBorder="1" applyAlignment="1">
      <alignment wrapText="1"/>
    </xf>
    <xf numFmtId="0" fontId="79" fillId="49" borderId="0" xfId="0" applyFont="1" applyFill="1" applyBorder="1" applyAlignment="1">
      <alignment wrapText="1"/>
    </xf>
    <xf numFmtId="0" fontId="81" fillId="23" borderId="10" xfId="0" applyFont="1" applyFill="1" applyBorder="1" applyAlignment="1">
      <alignment horizontal="left" wrapText="1"/>
    </xf>
    <xf numFmtId="0" fontId="24" fillId="44" borderId="10" xfId="0" applyFont="1" applyFill="1" applyBorder="1" applyAlignment="1">
      <alignment horizontal="left" wrapText="1"/>
    </xf>
    <xf numFmtId="0" fontId="24" fillId="45" borderId="10" xfId="0" applyFont="1" applyFill="1" applyBorder="1" applyAlignment="1" applyProtection="1">
      <alignment horizontal="left" wrapText="1"/>
      <protection locked="0"/>
    </xf>
    <xf numFmtId="0" fontId="83" fillId="45" borderId="10" xfId="0" applyFont="1" applyFill="1" applyBorder="1" applyAlignment="1">
      <alignment horizontal="left" wrapText="1"/>
    </xf>
    <xf numFmtId="0" fontId="28" fillId="45" borderId="10" xfId="46" applyFont="1" applyFill="1" applyBorder="1" applyAlignment="1">
      <alignment horizontal="left" wrapText="1"/>
    </xf>
    <xf numFmtId="0" fontId="80" fillId="45" borderId="10" xfId="0" applyFont="1" applyFill="1" applyBorder="1" applyAlignment="1" applyProtection="1">
      <alignment horizontal="left" wrapText="1"/>
      <protection locked="0"/>
    </xf>
    <xf numFmtId="0" fontId="83" fillId="52" borderId="10" xfId="0" applyFont="1" applyFill="1" applyBorder="1" applyAlignment="1" applyProtection="1">
      <alignment horizontal="left" wrapText="1"/>
      <protection locked="0"/>
    </xf>
    <xf numFmtId="0" fontId="84" fillId="52" borderId="10" xfId="46" applyFont="1" applyFill="1" applyBorder="1" applyAlignment="1" applyProtection="1">
      <alignment horizontal="left" wrapText="1"/>
      <protection locked="0"/>
    </xf>
    <xf numFmtId="0" fontId="84" fillId="45" borderId="10" xfId="46" applyFont="1" applyFill="1" applyBorder="1" applyAlignment="1" applyProtection="1">
      <alignment horizontal="left" wrapText="1"/>
      <protection locked="0"/>
    </xf>
    <xf numFmtId="0" fontId="79" fillId="46" borderId="10" xfId="0" applyFont="1" applyFill="1" applyBorder="1" applyAlignment="1">
      <alignment horizontal="left" wrapText="1"/>
    </xf>
    <xf numFmtId="0" fontId="79" fillId="45" borderId="19" xfId="0" applyFont="1" applyFill="1" applyBorder="1" applyAlignment="1">
      <alignment wrapText="1"/>
    </xf>
    <xf numFmtId="0" fontId="84" fillId="45" borderId="21" xfId="48" applyFont="1" applyFill="1" applyBorder="1" applyAlignment="1">
      <alignment wrapText="1"/>
    </xf>
    <xf numFmtId="0" fontId="24" fillId="45" borderId="22" xfId="0" applyFont="1" applyFill="1" applyBorder="1" applyAlignment="1">
      <alignment horizontal="left" wrapText="1"/>
    </xf>
    <xf numFmtId="0" fontId="82" fillId="45" borderId="0" xfId="0" applyFont="1" applyFill="1" applyAlignment="1">
      <alignment wrapText="1"/>
    </xf>
    <xf numFmtId="0" fontId="79" fillId="45" borderId="0" xfId="0" applyFont="1" applyFill="1" applyBorder="1" applyAlignment="1">
      <alignment wrapText="1"/>
    </xf>
    <xf numFmtId="0" fontId="82" fillId="45" borderId="10" xfId="0" applyFont="1" applyFill="1" applyBorder="1" applyAlignment="1">
      <alignment wrapText="1"/>
    </xf>
    <xf numFmtId="0" fontId="85" fillId="45" borderId="10" xfId="46" applyFont="1" applyFill="1" applyBorder="1" applyAlignment="1">
      <alignment wrapText="1"/>
    </xf>
    <xf numFmtId="0" fontId="80" fillId="44" borderId="10" xfId="0" applyFont="1" applyFill="1" applyBorder="1" applyAlignment="1" applyProtection="1">
      <alignment horizontal="left" wrapText="1"/>
      <protection locked="0"/>
    </xf>
    <xf numFmtId="0" fontId="84" fillId="44" borderId="10" xfId="46" applyFont="1" applyFill="1" applyBorder="1" applyAlignment="1" applyProtection="1">
      <alignment horizontal="left" wrapText="1"/>
      <protection locked="0"/>
    </xf>
    <xf numFmtId="0" fontId="28" fillId="47" borderId="10" xfId="46" applyFont="1" applyFill="1" applyBorder="1" applyAlignment="1">
      <alignment horizontal="left" wrapText="1"/>
    </xf>
    <xf numFmtId="0" fontId="79" fillId="48" borderId="10" xfId="0" applyFont="1" applyFill="1" applyBorder="1" applyAlignment="1">
      <alignment horizontal="left" wrapText="1"/>
    </xf>
    <xf numFmtId="49" fontId="84" fillId="48" borderId="10" xfId="46" applyNumberFormat="1" applyFont="1" applyFill="1" applyBorder="1" applyAlignment="1">
      <alignment horizontal="left" wrapText="1"/>
    </xf>
    <xf numFmtId="0" fontId="84" fillId="47" borderId="10" xfId="46" applyFont="1" applyFill="1" applyBorder="1" applyAlignment="1">
      <alignment horizontal="left" wrapText="1"/>
    </xf>
    <xf numFmtId="0" fontId="28" fillId="53" borderId="10" xfId="46" applyFont="1" applyFill="1" applyBorder="1" applyAlignment="1">
      <alignment horizontal="left" wrapText="1"/>
    </xf>
    <xf numFmtId="49" fontId="79" fillId="48" borderId="10" xfId="46" applyNumberFormat="1" applyFont="1" applyFill="1" applyBorder="1" applyAlignment="1">
      <alignment horizontal="left" wrapText="1"/>
    </xf>
    <xf numFmtId="49" fontId="79" fillId="47" borderId="10" xfId="46" applyNumberFormat="1" applyFont="1" applyFill="1" applyBorder="1" applyAlignment="1">
      <alignment horizontal="left" wrapText="1"/>
    </xf>
    <xf numFmtId="49" fontId="79" fillId="48" borderId="15" xfId="0" applyNumberFormat="1" applyFont="1" applyFill="1" applyBorder="1" applyAlignment="1">
      <alignment horizontal="left" wrapText="1"/>
    </xf>
    <xf numFmtId="0" fontId="79" fillId="47" borderId="19" xfId="0" applyFont="1" applyFill="1" applyBorder="1" applyAlignment="1">
      <alignment horizontal="left" wrapText="1"/>
    </xf>
    <xf numFmtId="0" fontId="84" fillId="47" borderId="19" xfId="48" applyFont="1" applyFill="1" applyBorder="1" applyAlignment="1">
      <alignment wrapText="1"/>
    </xf>
    <xf numFmtId="49" fontId="79" fillId="47" borderId="19" xfId="0" applyNumberFormat="1" applyFont="1" applyFill="1" applyBorder="1" applyAlignment="1">
      <alignment horizontal="left" wrapText="1"/>
    </xf>
    <xf numFmtId="0" fontId="79" fillId="47" borderId="21" xfId="0" applyFont="1" applyFill="1" applyBorder="1" applyAlignment="1">
      <alignment horizontal="left" wrapText="1"/>
    </xf>
    <xf numFmtId="0" fontId="84" fillId="47" borderId="21" xfId="48" applyFont="1" applyFill="1" applyBorder="1" applyAlignment="1">
      <alignment wrapText="1"/>
    </xf>
    <xf numFmtId="0" fontId="24" fillId="47" borderId="22" xfId="0" applyFont="1" applyFill="1" applyBorder="1" applyAlignment="1">
      <alignment horizontal="left" wrapText="1"/>
    </xf>
    <xf numFmtId="0" fontId="82" fillId="47" borderId="0" xfId="0" applyFont="1" applyFill="1" applyAlignment="1">
      <alignment wrapText="1"/>
    </xf>
    <xf numFmtId="0" fontId="79" fillId="47" borderId="0" xfId="0" applyFont="1" applyFill="1" applyBorder="1" applyAlignment="1">
      <alignment wrapText="1"/>
    </xf>
    <xf numFmtId="0" fontId="85" fillId="47" borderId="10" xfId="46" applyFont="1" applyFill="1" applyBorder="1" applyAlignment="1">
      <alignment wrapText="1"/>
    </xf>
    <xf numFmtId="0" fontId="82" fillId="47" borderId="12" xfId="0" applyFont="1" applyFill="1" applyBorder="1" applyAlignment="1">
      <alignment wrapText="1"/>
    </xf>
    <xf numFmtId="0" fontId="82" fillId="47" borderId="15" xfId="0" applyFont="1" applyFill="1" applyBorder="1" applyAlignment="1">
      <alignment wrapText="1"/>
    </xf>
    <xf numFmtId="0" fontId="82" fillId="47" borderId="23" xfId="0" applyFont="1" applyFill="1" applyBorder="1" applyAlignment="1">
      <alignment wrapText="1"/>
    </xf>
    <xf numFmtId="0" fontId="82" fillId="47" borderId="15" xfId="0" applyFont="1" applyFill="1" applyBorder="1" applyAlignment="1">
      <alignment horizontal="left" wrapText="1"/>
    </xf>
    <xf numFmtId="0" fontId="85" fillId="47" borderId="15" xfId="46" applyFont="1" applyFill="1" applyBorder="1" applyAlignment="1">
      <alignment wrapText="1"/>
    </xf>
    <xf numFmtId="0" fontId="82" fillId="44" borderId="10" xfId="0" applyFont="1" applyFill="1" applyBorder="1" applyAlignment="1">
      <alignment wrapText="1"/>
    </xf>
    <xf numFmtId="0" fontId="28" fillId="49" borderId="10" xfId="46" applyFont="1" applyFill="1" applyBorder="1" applyAlignment="1">
      <alignment horizontal="left" wrapText="1"/>
    </xf>
    <xf numFmtId="49" fontId="79" fillId="50" borderId="10" xfId="46" applyNumberFormat="1" applyFont="1" applyFill="1" applyBorder="1" applyAlignment="1">
      <alignment horizontal="left" wrapText="1"/>
    </xf>
    <xf numFmtId="0" fontId="79" fillId="50" borderId="10" xfId="0" applyFont="1" applyFill="1" applyBorder="1" applyAlignment="1">
      <alignment horizontal="left" wrapText="1"/>
    </xf>
    <xf numFmtId="0" fontId="79" fillId="49" borderId="19" xfId="0" applyFont="1" applyFill="1" applyBorder="1" applyAlignment="1">
      <alignment horizontal="left" wrapText="1"/>
    </xf>
    <xf numFmtId="0" fontId="84" fillId="49" borderId="19" xfId="48" applyFont="1" applyFill="1" applyBorder="1" applyAlignment="1">
      <alignment wrapText="1"/>
    </xf>
    <xf numFmtId="0" fontId="82" fillId="49" borderId="10" xfId="0" applyFont="1" applyFill="1" applyBorder="1" applyAlignment="1">
      <alignment wrapText="1"/>
    </xf>
    <xf numFmtId="0" fontId="85" fillId="49" borderId="10" xfId="46" applyFont="1" applyFill="1" applyBorder="1" applyAlignment="1">
      <alignment wrapText="1"/>
    </xf>
    <xf numFmtId="0" fontId="79" fillId="49" borderId="0" xfId="0" applyFont="1" applyFill="1" applyBorder="1" applyAlignment="1">
      <alignment horizontal="left" wrapText="1"/>
    </xf>
    <xf numFmtId="0" fontId="84" fillId="49" borderId="0" xfId="48" applyFont="1" applyFill="1" applyBorder="1" applyAlignment="1">
      <alignment wrapText="1"/>
    </xf>
    <xf numFmtId="0" fontId="24" fillId="0" borderId="10" xfId="0" applyFont="1" applyFill="1" applyBorder="1" applyAlignment="1">
      <alignment horizontal="left" wrapText="1"/>
    </xf>
    <xf numFmtId="0" fontId="84" fillId="0" borderId="10" xfId="46" applyFont="1" applyFill="1" applyBorder="1" applyAlignment="1">
      <alignment horizontal="left" wrapText="1"/>
    </xf>
    <xf numFmtId="0" fontId="80" fillId="0" borderId="10" xfId="0" applyFont="1" applyFill="1" applyBorder="1" applyAlignment="1" applyProtection="1">
      <alignment horizontal="left" wrapText="1"/>
      <protection locked="0"/>
    </xf>
    <xf numFmtId="0" fontId="84" fillId="0" borderId="10" xfId="46" applyFont="1" applyFill="1" applyBorder="1" applyAlignment="1" applyProtection="1">
      <alignment horizontal="left" wrapText="1"/>
      <protection locked="0"/>
    </xf>
    <xf numFmtId="49" fontId="79" fillId="0" borderId="10" xfId="46" applyNumberFormat="1" applyFont="1" applyFill="1" applyBorder="1" applyAlignment="1">
      <alignment horizontal="left" wrapText="1"/>
    </xf>
    <xf numFmtId="0" fontId="86" fillId="54" borderId="10" xfId="0" applyFont="1" applyFill="1" applyBorder="1" applyAlignment="1">
      <alignment horizontal="center" vertical="center" wrapText="1"/>
    </xf>
    <xf numFmtId="0" fontId="86" fillId="54" borderId="10" xfId="0" applyFont="1" applyFill="1" applyBorder="1" applyAlignment="1">
      <alignment horizontal="justify" vertical="justify" wrapText="1"/>
    </xf>
    <xf numFmtId="0" fontId="33" fillId="0" borderId="10" xfId="0" applyFont="1" applyBorder="1" applyAlignment="1">
      <alignment horizontal="center" vertical="center" wrapText="1"/>
    </xf>
    <xf numFmtId="0" fontId="86" fillId="0" borderId="10" xfId="0" applyFont="1" applyBorder="1" applyAlignment="1">
      <alignment horizontal="center" vertical="center" wrapText="1"/>
    </xf>
    <xf numFmtId="0" fontId="87" fillId="0" borderId="0" xfId="0" applyFont="1" applyAlignment="1">
      <alignment/>
    </xf>
    <xf numFmtId="166" fontId="33" fillId="0" borderId="10" xfId="55" applyNumberFormat="1" applyFont="1" applyBorder="1" applyAlignment="1">
      <alignment horizontal="center" vertical="center" wrapText="1"/>
    </xf>
    <xf numFmtId="166" fontId="0" fillId="0" borderId="0" xfId="0" applyNumberFormat="1" applyAlignment="1">
      <alignment/>
    </xf>
    <xf numFmtId="166" fontId="33" fillId="54" borderId="10" xfId="0" applyNumberFormat="1" applyFont="1" applyFill="1" applyBorder="1" applyAlignment="1">
      <alignment horizontal="center" vertical="justify"/>
    </xf>
    <xf numFmtId="42" fontId="0" fillId="0" borderId="0" xfId="0" applyNumberFormat="1" applyAlignment="1">
      <alignment/>
    </xf>
    <xf numFmtId="0" fontId="88" fillId="0" borderId="10" xfId="0" applyFont="1" applyBorder="1" applyAlignment="1">
      <alignment horizontal="center"/>
    </xf>
    <xf numFmtId="0" fontId="89" fillId="0" borderId="10" xfId="0" applyFont="1" applyBorder="1" applyAlignment="1">
      <alignment horizontal="center" vertical="center" wrapText="1"/>
    </xf>
    <xf numFmtId="0" fontId="90" fillId="0" borderId="10" xfId="0" applyFont="1" applyBorder="1" applyAlignment="1">
      <alignment horizontal="center" vertical="center" wrapText="1"/>
    </xf>
    <xf numFmtId="6" fontId="88" fillId="0" borderId="10" xfId="0" applyNumberFormat="1" applyFont="1" applyBorder="1" applyAlignment="1">
      <alignment horizontal="center" vertical="center" wrapText="1"/>
    </xf>
    <xf numFmtId="0" fontId="0" fillId="0" borderId="0" xfId="0" applyAlignment="1">
      <alignment horizontal="center"/>
    </xf>
    <xf numFmtId="0" fontId="0" fillId="0" borderId="10" xfId="0" applyBorder="1" applyAlignment="1">
      <alignment horizontal="center" vertical="center"/>
    </xf>
    <xf numFmtId="42" fontId="70" fillId="39" borderId="0" xfId="55" applyFont="1" applyFill="1" applyBorder="1" applyAlignment="1">
      <alignment horizontal="right" vertical="center"/>
    </xf>
    <xf numFmtId="42" fontId="70" fillId="39" borderId="0" xfId="55" applyFont="1" applyFill="1" applyBorder="1" applyAlignment="1">
      <alignment horizontal="center" vertical="center"/>
    </xf>
    <xf numFmtId="42" fontId="16" fillId="6" borderId="15" xfId="55" applyFont="1" applyFill="1" applyBorder="1" applyAlignment="1">
      <alignment horizontal="center" vertical="center" wrapText="1"/>
    </xf>
    <xf numFmtId="42" fontId="18" fillId="6" borderId="15" xfId="55" applyFont="1" applyFill="1" applyBorder="1" applyAlignment="1">
      <alignment horizontal="center" vertical="center" wrapText="1"/>
    </xf>
    <xf numFmtId="164" fontId="18" fillId="6" borderId="15" xfId="54" applyNumberFormat="1" applyFont="1" applyFill="1" applyBorder="1" applyAlignment="1">
      <alignment horizontal="center" vertical="center" wrapText="1"/>
    </xf>
    <xf numFmtId="165" fontId="13" fillId="0" borderId="10" xfId="50" applyNumberFormat="1" applyFont="1" applyBorder="1" applyAlignment="1">
      <alignment/>
    </xf>
    <xf numFmtId="165" fontId="13" fillId="0" borderId="10" xfId="50" applyNumberFormat="1" applyFont="1" applyBorder="1" applyAlignment="1">
      <alignment horizontal="left"/>
    </xf>
    <xf numFmtId="0" fontId="0" fillId="36" borderId="10" xfId="0" applyFill="1" applyBorder="1" applyAlignment="1">
      <alignment horizontal="right"/>
    </xf>
    <xf numFmtId="0" fontId="74" fillId="36" borderId="10" xfId="0" applyFont="1" applyFill="1" applyBorder="1" applyAlignment="1">
      <alignment/>
    </xf>
    <xf numFmtId="0" fontId="13" fillId="0" borderId="10" xfId="0" applyFont="1" applyFill="1" applyBorder="1" applyAlignment="1">
      <alignment horizontal="center"/>
    </xf>
    <xf numFmtId="0" fontId="74" fillId="0" borderId="10" xfId="0" applyFont="1" applyFill="1" applyBorder="1" applyAlignment="1">
      <alignment vertical="center"/>
    </xf>
    <xf numFmtId="9" fontId="5" fillId="33" borderId="15" xfId="0" applyNumberFormat="1" applyFont="1" applyFill="1" applyBorder="1" applyAlignment="1">
      <alignment horizontal="center" vertical="center"/>
    </xf>
    <xf numFmtId="9" fontId="5" fillId="33" borderId="16" xfId="0" applyNumberFormat="1" applyFont="1" applyFill="1" applyBorder="1" applyAlignment="1">
      <alignment horizontal="center" vertical="center"/>
    </xf>
    <xf numFmtId="49" fontId="72" fillId="10" borderId="15" xfId="0" applyNumberFormat="1" applyFont="1" applyFill="1" applyBorder="1" applyAlignment="1">
      <alignment horizontal="center" vertical="center" wrapText="1"/>
    </xf>
    <xf numFmtId="49" fontId="5" fillId="36" borderId="15" xfId="0" applyNumberFormat="1" applyFont="1" applyFill="1" applyBorder="1" applyAlignment="1">
      <alignment horizontal="center" vertical="center" wrapText="1"/>
    </xf>
    <xf numFmtId="3" fontId="72" fillId="36" borderId="15" xfId="0" applyNumberFormat="1" applyFont="1" applyFill="1" applyBorder="1" applyAlignment="1">
      <alignment horizontal="center" vertical="center"/>
    </xf>
    <xf numFmtId="3" fontId="6" fillId="36" borderId="15" xfId="0" applyNumberFormat="1" applyFont="1" applyFill="1" applyBorder="1" applyAlignment="1">
      <alignment horizontal="center" vertical="center"/>
    </xf>
    <xf numFmtId="0" fontId="5" fillId="36" borderId="15" xfId="0" applyFont="1" applyFill="1" applyBorder="1" applyAlignment="1">
      <alignment horizontal="center" vertical="center"/>
    </xf>
    <xf numFmtId="0" fontId="4" fillId="33" borderId="12" xfId="0" applyFont="1" applyFill="1" applyBorder="1" applyAlignment="1">
      <alignment horizontal="left" vertical="center"/>
    </xf>
    <xf numFmtId="0" fontId="4" fillId="33" borderId="11" xfId="0" applyFont="1" applyFill="1" applyBorder="1" applyAlignment="1">
      <alignment horizontal="left" vertical="center"/>
    </xf>
    <xf numFmtId="0" fontId="5" fillId="36" borderId="15" xfId="0" applyFont="1" applyFill="1" applyBorder="1" applyAlignment="1">
      <alignment horizontal="center" vertical="center" wrapText="1"/>
    </xf>
    <xf numFmtId="0" fontId="6" fillId="37" borderId="15" xfId="0" applyFont="1" applyFill="1" applyBorder="1" applyAlignment="1">
      <alignment horizontal="center" vertical="center"/>
    </xf>
    <xf numFmtId="0" fontId="4" fillId="36" borderId="10" xfId="0" applyFont="1" applyFill="1" applyBorder="1" applyAlignment="1">
      <alignment horizontal="center" vertical="center" wrapText="1"/>
    </xf>
    <xf numFmtId="0" fontId="5" fillId="36" borderId="10" xfId="0" applyFont="1" applyFill="1" applyBorder="1" applyAlignment="1">
      <alignment horizontal="center" vertical="center" wrapText="1"/>
    </xf>
    <xf numFmtId="49" fontId="6" fillId="10" borderId="10" xfId="0" applyNumberFormat="1" applyFont="1" applyFill="1" applyBorder="1" applyAlignment="1">
      <alignment horizontal="center" vertical="center" wrapText="1"/>
    </xf>
    <xf numFmtId="0" fontId="6" fillId="36" borderId="10" xfId="0" applyFont="1" applyFill="1" applyBorder="1" applyAlignment="1">
      <alignment horizontal="center" vertical="center"/>
    </xf>
    <xf numFmtId="0" fontId="4" fillId="36" borderId="15" xfId="0" applyFont="1" applyFill="1" applyBorder="1" applyAlignment="1">
      <alignment horizontal="center" vertical="center" wrapText="1"/>
    </xf>
    <xf numFmtId="49" fontId="6" fillId="10" borderId="15" xfId="0" applyNumberFormat="1" applyFont="1" applyFill="1" applyBorder="1" applyAlignment="1">
      <alignment horizontal="center" vertical="center" wrapText="1"/>
    </xf>
    <xf numFmtId="0" fontId="5" fillId="36" borderId="15" xfId="0" applyFont="1" applyFill="1" applyBorder="1" applyAlignment="1">
      <alignment horizontal="center" vertical="top" wrapText="1"/>
    </xf>
    <xf numFmtId="49" fontId="16" fillId="13" borderId="11" xfId="0" applyNumberFormat="1" applyFont="1" applyFill="1" applyBorder="1" applyAlignment="1">
      <alignment horizontal="center" vertical="center" wrapText="1"/>
    </xf>
    <xf numFmtId="0" fontId="70" fillId="39" borderId="14" xfId="0" applyFont="1" applyFill="1" applyBorder="1" applyAlignment="1">
      <alignment horizontal="center" vertical="center"/>
    </xf>
    <xf numFmtId="0" fontId="78" fillId="22" borderId="17" xfId="0" applyFont="1" applyFill="1" applyBorder="1" applyAlignment="1">
      <alignment horizontal="center" vertical="center" wrapText="1"/>
    </xf>
    <xf numFmtId="0" fontId="77" fillId="43" borderId="19" xfId="0" applyFont="1" applyFill="1" applyBorder="1" applyAlignment="1">
      <alignment horizontal="center" vertical="center" wrapText="1"/>
    </xf>
    <xf numFmtId="0" fontId="77" fillId="43" borderId="21" xfId="0" applyFont="1" applyFill="1" applyBorder="1" applyAlignment="1">
      <alignment horizontal="center" vertical="center" wrapText="1"/>
    </xf>
    <xf numFmtId="0" fontId="77" fillId="43" borderId="24" xfId="0" applyFont="1" applyFill="1" applyBorder="1" applyAlignment="1">
      <alignment horizontal="center" vertical="center" wrapText="1"/>
    </xf>
    <xf numFmtId="0" fontId="77" fillId="43" borderId="19" xfId="0" applyFont="1" applyFill="1" applyBorder="1" applyAlignment="1">
      <alignment horizontal="left" vertical="center" wrapText="1"/>
    </xf>
    <xf numFmtId="0" fontId="77" fillId="43" borderId="24" xfId="0" applyFont="1" applyFill="1" applyBorder="1" applyAlignment="1">
      <alignment horizontal="left" vertical="center" wrapText="1"/>
    </xf>
    <xf numFmtId="0" fontId="77" fillId="43" borderId="19" xfId="0" applyFont="1" applyFill="1" applyBorder="1" applyAlignment="1">
      <alignment horizontal="left" vertical="top" wrapText="1"/>
    </xf>
    <xf numFmtId="0" fontId="77" fillId="43" borderId="19" xfId="0" applyFont="1" applyFill="1" applyBorder="1" applyAlignment="1">
      <alignment horizontal="left" wrapText="1"/>
    </xf>
    <xf numFmtId="0" fontId="78" fillId="43" borderId="19" xfId="0" applyFont="1" applyFill="1" applyBorder="1" applyAlignment="1">
      <alignment horizontal="center" vertical="center" wrapText="1"/>
    </xf>
    <xf numFmtId="9" fontId="5" fillId="45" borderId="10" xfId="0" applyNumberFormat="1" applyFont="1" applyFill="1" applyBorder="1" applyAlignment="1">
      <alignment horizontal="center" vertical="center"/>
    </xf>
    <xf numFmtId="0" fontId="5" fillId="36" borderId="15" xfId="0" applyFont="1" applyFill="1" applyBorder="1" applyAlignment="1">
      <alignment horizontal="center" vertical="top" wrapText="1"/>
    </xf>
    <xf numFmtId="0" fontId="5" fillId="36" borderId="25" xfId="0" applyFont="1" applyFill="1" applyBorder="1" applyAlignment="1">
      <alignment horizontal="center" vertical="top" wrapText="1"/>
    </xf>
    <xf numFmtId="0" fontId="5" fillId="36" borderId="16" xfId="0" applyFont="1" applyFill="1" applyBorder="1" applyAlignment="1">
      <alignment horizontal="center" vertical="top" wrapText="1"/>
    </xf>
    <xf numFmtId="0" fontId="0" fillId="36" borderId="25" xfId="0" applyFill="1" applyBorder="1" applyAlignment="1">
      <alignment horizontal="center" vertical="top" wrapText="1"/>
    </xf>
    <xf numFmtId="0" fontId="2" fillId="37" borderId="10" xfId="0" applyFont="1" applyFill="1" applyBorder="1" applyAlignment="1">
      <alignment horizontal="center" vertical="center" wrapText="1"/>
    </xf>
    <xf numFmtId="0" fontId="4" fillId="33" borderId="12"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3" xfId="0" applyFont="1" applyFill="1" applyBorder="1" applyAlignment="1">
      <alignment horizontal="left" vertical="center"/>
    </xf>
    <xf numFmtId="3" fontId="72" fillId="36" borderId="15" xfId="0" applyNumberFormat="1" applyFont="1" applyFill="1" applyBorder="1" applyAlignment="1">
      <alignment horizontal="center" vertical="center"/>
    </xf>
    <xf numFmtId="3" fontId="72" fillId="36" borderId="16" xfId="0" applyNumberFormat="1" applyFont="1" applyFill="1" applyBorder="1" applyAlignment="1">
      <alignment horizontal="center" vertical="center"/>
    </xf>
    <xf numFmtId="0" fontId="4" fillId="36" borderId="15" xfId="0" applyFont="1" applyFill="1" applyBorder="1" applyAlignment="1">
      <alignment vertical="center" wrapText="1"/>
    </xf>
    <xf numFmtId="0" fontId="4" fillId="36" borderId="16" xfId="0" applyFont="1" applyFill="1" applyBorder="1" applyAlignment="1">
      <alignment vertical="center" wrapText="1"/>
    </xf>
    <xf numFmtId="0" fontId="5" fillId="36" borderId="15" xfId="0" applyFont="1" applyFill="1" applyBorder="1" applyAlignment="1">
      <alignment horizontal="center" vertical="center" wrapText="1"/>
    </xf>
    <xf numFmtId="0" fontId="5" fillId="36" borderId="16" xfId="0" applyFont="1" applyFill="1" applyBorder="1" applyAlignment="1">
      <alignment horizontal="center" vertical="center" wrapText="1"/>
    </xf>
    <xf numFmtId="49" fontId="72" fillId="10" borderId="15" xfId="0" applyNumberFormat="1" applyFont="1" applyFill="1" applyBorder="1" applyAlignment="1">
      <alignment horizontal="center" vertical="center" wrapText="1"/>
    </xf>
    <xf numFmtId="49" fontId="71" fillId="10" borderId="16" xfId="0" applyNumberFormat="1" applyFont="1" applyFill="1" applyBorder="1" applyAlignment="1">
      <alignment horizontal="center" vertical="center" wrapText="1"/>
    </xf>
    <xf numFmtId="0" fontId="2" fillId="34" borderId="10" xfId="0" applyFont="1" applyFill="1" applyBorder="1" applyAlignment="1">
      <alignment horizontal="center" vertical="center" wrapText="1"/>
    </xf>
    <xf numFmtId="0" fontId="5" fillId="36" borderId="15" xfId="0" applyFont="1" applyFill="1" applyBorder="1" applyAlignment="1">
      <alignment horizontal="center" vertical="center"/>
    </xf>
    <xf numFmtId="0" fontId="5" fillId="36" borderId="16" xfId="0" applyFont="1" applyFill="1" applyBorder="1" applyAlignment="1">
      <alignment horizontal="center" vertical="center"/>
    </xf>
    <xf numFmtId="0" fontId="4" fillId="34" borderId="10" xfId="0" applyFont="1" applyFill="1" applyBorder="1" applyAlignment="1">
      <alignment horizontal="center" vertical="center" textRotation="90" wrapText="1"/>
    </xf>
    <xf numFmtId="9" fontId="5" fillId="33" borderId="15" xfId="0" applyNumberFormat="1" applyFont="1" applyFill="1" applyBorder="1" applyAlignment="1">
      <alignment horizontal="center" vertical="center"/>
    </xf>
    <xf numFmtId="9" fontId="5" fillId="33" borderId="16" xfId="0" applyNumberFormat="1" applyFont="1" applyFill="1" applyBorder="1" applyAlignment="1">
      <alignment horizontal="center" vertical="center"/>
    </xf>
    <xf numFmtId="0" fontId="4" fillId="34" borderId="15" xfId="0" applyFont="1" applyFill="1" applyBorder="1" applyAlignment="1">
      <alignment horizontal="center" vertical="center" textRotation="90" wrapText="1"/>
    </xf>
    <xf numFmtId="0" fontId="4" fillId="34" borderId="25" xfId="0" applyFont="1" applyFill="1" applyBorder="1" applyAlignment="1">
      <alignment horizontal="center" vertical="center" textRotation="90" wrapText="1"/>
    </xf>
    <xf numFmtId="0" fontId="4" fillId="37" borderId="15" xfId="0" applyFont="1" applyFill="1" applyBorder="1" applyAlignment="1">
      <alignment horizontal="center" vertical="center" textRotation="90" wrapText="1"/>
    </xf>
    <xf numFmtId="0" fontId="4" fillId="37" borderId="25" xfId="0" applyFont="1" applyFill="1" applyBorder="1" applyAlignment="1">
      <alignment horizontal="center" vertical="center" textRotation="90" wrapText="1"/>
    </xf>
    <xf numFmtId="0" fontId="5" fillId="36" borderId="25" xfId="0" applyFont="1" applyFill="1" applyBorder="1" applyAlignment="1">
      <alignment horizontal="center" vertical="center" wrapText="1"/>
    </xf>
    <xf numFmtId="0" fontId="6" fillId="37" borderId="15" xfId="0" applyFont="1" applyFill="1" applyBorder="1" applyAlignment="1">
      <alignment horizontal="center" vertical="center"/>
    </xf>
    <xf numFmtId="0" fontId="6" fillId="37" borderId="25" xfId="0" applyFont="1" applyFill="1" applyBorder="1" applyAlignment="1">
      <alignment horizontal="center" vertical="center"/>
    </xf>
    <xf numFmtId="0" fontId="4" fillId="36" borderId="10" xfId="0" applyFont="1" applyFill="1" applyBorder="1" applyAlignment="1">
      <alignment horizontal="center" vertical="center" wrapText="1"/>
    </xf>
    <xf numFmtId="0" fontId="5" fillId="36" borderId="10" xfId="0" applyFont="1" applyFill="1" applyBorder="1" applyAlignment="1">
      <alignment horizontal="center" vertical="center" wrapText="1"/>
    </xf>
    <xf numFmtId="49" fontId="6" fillId="10" borderId="15" xfId="0" applyNumberFormat="1" applyFont="1" applyFill="1" applyBorder="1" applyAlignment="1">
      <alignment horizontal="center" vertical="center" wrapText="1"/>
    </xf>
    <xf numFmtId="49" fontId="6" fillId="10" borderId="25" xfId="0" applyNumberFormat="1" applyFont="1" applyFill="1" applyBorder="1" applyAlignment="1">
      <alignment horizontal="center" vertical="center" wrapText="1"/>
    </xf>
    <xf numFmtId="0" fontId="6" fillId="36" borderId="15" xfId="0" applyFont="1" applyFill="1" applyBorder="1" applyAlignment="1">
      <alignment horizontal="center" vertical="center"/>
    </xf>
    <xf numFmtId="0" fontId="6" fillId="36" borderId="25"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3" xfId="0" applyFont="1" applyFill="1" applyBorder="1" applyAlignment="1">
      <alignment horizontal="center" vertical="center"/>
    </xf>
    <xf numFmtId="49" fontId="6" fillId="10" borderId="10" xfId="0" applyNumberFormat="1" applyFont="1" applyFill="1" applyBorder="1" applyAlignment="1">
      <alignment horizontal="center" vertical="center" wrapText="1"/>
    </xf>
    <xf numFmtId="0" fontId="6" fillId="36" borderId="10" xfId="0" applyFont="1" applyFill="1" applyBorder="1" applyAlignment="1">
      <alignment horizontal="center" vertical="center"/>
    </xf>
    <xf numFmtId="0" fontId="3" fillId="0" borderId="0" xfId="0" applyFont="1" applyAlignment="1">
      <alignment horizontal="left" vertical="center"/>
    </xf>
    <xf numFmtId="49" fontId="2" fillId="34" borderId="15" xfId="0" applyNumberFormat="1" applyFont="1" applyFill="1" applyBorder="1" applyAlignment="1">
      <alignment horizontal="center" vertical="center" wrapText="1"/>
    </xf>
    <xf numFmtId="49" fontId="2" fillId="34" borderId="25" xfId="0" applyNumberFormat="1" applyFont="1" applyFill="1" applyBorder="1" applyAlignment="1">
      <alignment horizontal="center" vertical="center" wrapText="1"/>
    </xf>
    <xf numFmtId="0" fontId="2" fillId="34" borderId="15" xfId="0" applyFont="1" applyFill="1" applyBorder="1" applyAlignment="1">
      <alignment horizontal="center" vertical="center" wrapText="1"/>
    </xf>
    <xf numFmtId="0" fontId="4" fillId="37" borderId="12" xfId="0" applyFont="1" applyFill="1" applyBorder="1" applyAlignment="1">
      <alignment horizontal="center" vertical="center" wrapText="1"/>
    </xf>
    <xf numFmtId="0" fontId="4" fillId="37" borderId="11" xfId="0" applyFont="1" applyFill="1" applyBorder="1" applyAlignment="1">
      <alignment horizontal="center" vertical="center" wrapText="1"/>
    </xf>
    <xf numFmtId="0" fontId="4" fillId="37" borderId="13" xfId="0" applyFont="1" applyFill="1" applyBorder="1" applyAlignment="1">
      <alignment horizontal="center" vertical="center" wrapText="1"/>
    </xf>
    <xf numFmtId="0" fontId="70" fillId="34" borderId="10" xfId="0" applyFont="1" applyFill="1" applyBorder="1" applyAlignment="1">
      <alignment horizontal="center" vertical="center" wrapText="1"/>
    </xf>
    <xf numFmtId="0" fontId="4" fillId="37" borderId="16" xfId="0" applyFont="1" applyFill="1" applyBorder="1" applyAlignment="1">
      <alignment horizontal="center" vertical="center" textRotation="90" wrapText="1"/>
    </xf>
    <xf numFmtId="0" fontId="4" fillId="36" borderId="15" xfId="0" applyFont="1" applyFill="1" applyBorder="1" applyAlignment="1">
      <alignment horizontal="center" vertical="center" wrapText="1"/>
    </xf>
    <xf numFmtId="0" fontId="4" fillId="36" borderId="16" xfId="0" applyFont="1" applyFill="1" applyBorder="1" applyAlignment="1">
      <alignment horizontal="center" vertical="center" wrapText="1"/>
    </xf>
    <xf numFmtId="0" fontId="91" fillId="0" borderId="10" xfId="0" applyFont="1" applyBorder="1" applyAlignment="1">
      <alignment horizontal="center" vertical="center"/>
    </xf>
    <xf numFmtId="0" fontId="92" fillId="0" borderId="10" xfId="0" applyFont="1" applyBorder="1" applyAlignment="1">
      <alignment horizontal="center" vertical="center"/>
    </xf>
    <xf numFmtId="3" fontId="6" fillId="36" borderId="15" xfId="0" applyNumberFormat="1" applyFont="1" applyFill="1" applyBorder="1" applyAlignment="1">
      <alignment horizontal="center" vertical="center"/>
    </xf>
    <xf numFmtId="3" fontId="6" fillId="36" borderId="16" xfId="0" applyNumberFormat="1" applyFont="1" applyFill="1" applyBorder="1" applyAlignment="1">
      <alignment horizontal="center" vertical="center"/>
    </xf>
    <xf numFmtId="0" fontId="0" fillId="0" borderId="23" xfId="0"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49" fontId="5" fillId="36" borderId="15" xfId="0" applyNumberFormat="1" applyFont="1" applyFill="1" applyBorder="1" applyAlignment="1">
      <alignment horizontal="center" vertical="center" wrapText="1"/>
    </xf>
    <xf numFmtId="49" fontId="5" fillId="36" borderId="16" xfId="0" applyNumberFormat="1" applyFont="1" applyFill="1" applyBorder="1" applyAlignment="1">
      <alignment horizontal="center" vertical="center" wrapText="1"/>
    </xf>
    <xf numFmtId="9" fontId="4" fillId="34" borderId="12" xfId="69" applyFont="1" applyFill="1" applyBorder="1" applyAlignment="1">
      <alignment horizontal="center" vertical="center" wrapText="1"/>
    </xf>
    <xf numFmtId="9" fontId="4" fillId="34" borderId="11" xfId="69" applyFont="1" applyFill="1" applyBorder="1" applyAlignment="1">
      <alignment horizontal="center" vertical="center" wrapText="1"/>
    </xf>
    <xf numFmtId="9" fontId="4" fillId="34" borderId="13" xfId="69" applyFont="1" applyFill="1" applyBorder="1" applyAlignment="1">
      <alignment horizontal="center" vertical="center" wrapText="1"/>
    </xf>
    <xf numFmtId="42" fontId="75" fillId="6" borderId="28" xfId="55" applyFont="1" applyFill="1" applyBorder="1" applyAlignment="1">
      <alignment horizontal="center"/>
    </xf>
    <xf numFmtId="42" fontId="75" fillId="6" borderId="14" xfId="55" applyFont="1" applyFill="1" applyBorder="1" applyAlignment="1">
      <alignment horizontal="center"/>
    </xf>
    <xf numFmtId="49" fontId="16" fillId="13" borderId="12" xfId="0" applyNumberFormat="1" applyFont="1" applyFill="1" applyBorder="1" applyAlignment="1">
      <alignment horizontal="center" vertical="center" wrapText="1"/>
    </xf>
    <xf numFmtId="49" fontId="16" fillId="13" borderId="11" xfId="0" applyNumberFormat="1" applyFont="1" applyFill="1" applyBorder="1" applyAlignment="1">
      <alignment horizontal="center" vertical="center" wrapText="1"/>
    </xf>
    <xf numFmtId="49" fontId="16" fillId="6" borderId="11" xfId="0" applyNumberFormat="1" applyFont="1" applyFill="1" applyBorder="1" applyAlignment="1">
      <alignment horizontal="center" vertical="center" wrapText="1"/>
    </xf>
    <xf numFmtId="49" fontId="16" fillId="6" borderId="13" xfId="0" applyNumberFormat="1" applyFont="1" applyFill="1" applyBorder="1" applyAlignment="1">
      <alignment horizontal="center" vertical="center" wrapText="1"/>
    </xf>
    <xf numFmtId="0" fontId="75" fillId="3" borderId="12" xfId="0" applyFont="1" applyFill="1" applyBorder="1" applyAlignment="1">
      <alignment horizontal="center"/>
    </xf>
    <xf numFmtId="0" fontId="75" fillId="3" borderId="11" xfId="0" applyFont="1" applyFill="1" applyBorder="1" applyAlignment="1">
      <alignment horizontal="center"/>
    </xf>
    <xf numFmtId="0" fontId="75" fillId="3" borderId="13" xfId="0" applyFont="1" applyFill="1" applyBorder="1" applyAlignment="1">
      <alignment horizontal="center"/>
    </xf>
    <xf numFmtId="0" fontId="75" fillId="39" borderId="12" xfId="0" applyFont="1" applyFill="1" applyBorder="1" applyAlignment="1">
      <alignment horizontal="center"/>
    </xf>
    <xf numFmtId="0" fontId="75" fillId="39" borderId="11" xfId="0" applyFont="1" applyFill="1" applyBorder="1" applyAlignment="1">
      <alignment horizontal="center"/>
    </xf>
    <xf numFmtId="0" fontId="75" fillId="39" borderId="13" xfId="0" applyFont="1" applyFill="1" applyBorder="1" applyAlignment="1">
      <alignment horizontal="center"/>
    </xf>
    <xf numFmtId="0" fontId="16" fillId="10" borderId="12" xfId="0" applyFont="1" applyFill="1" applyBorder="1" applyAlignment="1">
      <alignment horizontal="center"/>
    </xf>
    <xf numFmtId="0" fontId="16" fillId="10" borderId="13" xfId="0" applyFont="1" applyFill="1" applyBorder="1" applyAlignment="1">
      <alignment horizontal="center"/>
    </xf>
    <xf numFmtId="0" fontId="70" fillId="39" borderId="14" xfId="0" applyFont="1" applyFill="1" applyBorder="1" applyAlignment="1">
      <alignment horizontal="center" vertical="center"/>
    </xf>
    <xf numFmtId="0" fontId="75" fillId="3" borderId="10" xfId="0" applyFont="1" applyFill="1" applyBorder="1" applyAlignment="1">
      <alignment horizontal="center"/>
    </xf>
    <xf numFmtId="0" fontId="16" fillId="10" borderId="10" xfId="0" applyFont="1" applyFill="1" applyBorder="1" applyAlignment="1">
      <alignment horizontal="center"/>
    </xf>
    <xf numFmtId="0" fontId="77" fillId="43" borderId="21" xfId="0" applyFont="1" applyFill="1" applyBorder="1" applyAlignment="1">
      <alignment horizontal="center" vertical="center" wrapText="1"/>
    </xf>
    <xf numFmtId="0" fontId="77" fillId="43" borderId="24" xfId="0" applyFont="1" applyFill="1" applyBorder="1" applyAlignment="1">
      <alignment horizontal="center" vertical="center" wrapText="1"/>
    </xf>
    <xf numFmtId="0" fontId="78" fillId="43" borderId="18" xfId="0" applyFont="1" applyFill="1" applyBorder="1" applyAlignment="1">
      <alignment horizontal="center" wrapText="1"/>
    </xf>
    <xf numFmtId="0" fontId="78" fillId="43" borderId="30" xfId="0" applyFont="1" applyFill="1" applyBorder="1" applyAlignment="1">
      <alignment horizontal="center" wrapText="1"/>
    </xf>
    <xf numFmtId="0" fontId="78" fillId="43" borderId="31" xfId="0" applyFont="1" applyFill="1" applyBorder="1" applyAlignment="1">
      <alignment horizontal="center" wrapText="1"/>
    </xf>
    <xf numFmtId="0" fontId="77" fillId="43" borderId="19" xfId="0" applyFont="1" applyFill="1" applyBorder="1" applyAlignment="1">
      <alignment horizontal="center" vertical="center" wrapText="1"/>
    </xf>
    <xf numFmtId="0" fontId="77" fillId="43" borderId="19" xfId="0" applyFont="1" applyFill="1" applyBorder="1" applyAlignment="1">
      <alignment horizontal="left" wrapText="1"/>
    </xf>
    <xf numFmtId="0" fontId="77" fillId="43" borderId="19" xfId="0" applyFont="1" applyFill="1" applyBorder="1" applyAlignment="1">
      <alignment horizontal="left" vertical="center" wrapText="1"/>
    </xf>
    <xf numFmtId="0" fontId="77" fillId="43" borderId="21" xfId="0" applyFont="1" applyFill="1" applyBorder="1" applyAlignment="1">
      <alignment horizontal="left" wrapText="1"/>
    </xf>
    <xf numFmtId="0" fontId="77" fillId="43" borderId="32" xfId="0" applyFont="1" applyFill="1" applyBorder="1" applyAlignment="1">
      <alignment horizontal="left" wrapText="1"/>
    </xf>
    <xf numFmtId="0" fontId="77" fillId="43" borderId="24" xfId="0" applyFont="1" applyFill="1" applyBorder="1" applyAlignment="1">
      <alignment horizontal="left" wrapText="1"/>
    </xf>
    <xf numFmtId="0" fontId="77" fillId="43" borderId="32" xfId="0" applyFont="1" applyFill="1" applyBorder="1" applyAlignment="1">
      <alignment horizontal="center" vertical="center" wrapText="1"/>
    </xf>
    <xf numFmtId="0" fontId="77" fillId="43" borderId="21" xfId="0" applyFont="1" applyFill="1" applyBorder="1" applyAlignment="1">
      <alignment horizontal="left" vertical="center" wrapText="1"/>
    </xf>
    <xf numFmtId="0" fontId="77" fillId="43" borderId="24" xfId="0" applyFont="1" applyFill="1" applyBorder="1" applyAlignment="1">
      <alignment horizontal="left" vertical="center" wrapText="1"/>
    </xf>
    <xf numFmtId="0" fontId="77" fillId="43" borderId="21" xfId="0" applyFont="1" applyFill="1" applyBorder="1" applyAlignment="1">
      <alignment horizontal="center" wrapText="1"/>
    </xf>
    <xf numFmtId="0" fontId="77" fillId="43" borderId="24" xfId="0" applyFont="1" applyFill="1" applyBorder="1" applyAlignment="1">
      <alignment horizontal="center" wrapText="1"/>
    </xf>
    <xf numFmtId="0" fontId="78" fillId="43" borderId="17" xfId="0" applyFont="1" applyFill="1" applyBorder="1" applyAlignment="1">
      <alignment horizontal="center" vertical="center" wrapText="1"/>
    </xf>
    <xf numFmtId="0" fontId="77" fillId="43" borderId="21" xfId="0" applyFont="1" applyFill="1" applyBorder="1" applyAlignment="1">
      <alignment horizontal="left" vertical="top" wrapText="1"/>
    </xf>
    <xf numFmtId="0" fontId="77" fillId="43" borderId="32" xfId="0" applyFont="1" applyFill="1" applyBorder="1" applyAlignment="1">
      <alignment horizontal="left" vertical="top" wrapText="1"/>
    </xf>
    <xf numFmtId="0" fontId="77" fillId="43" borderId="24" xfId="0" applyFont="1" applyFill="1" applyBorder="1" applyAlignment="1">
      <alignment horizontal="left" vertical="top" wrapText="1"/>
    </xf>
    <xf numFmtId="0" fontId="77" fillId="43" borderId="19" xfId="0" applyFont="1" applyFill="1" applyBorder="1" applyAlignment="1">
      <alignment horizontal="left" vertical="top" wrapText="1"/>
    </xf>
    <xf numFmtId="0" fontId="78" fillId="43" borderId="31" xfId="0" applyFont="1" applyFill="1" applyBorder="1" applyAlignment="1">
      <alignment horizontal="center" vertical="center" wrapText="1"/>
    </xf>
    <xf numFmtId="0" fontId="78" fillId="43" borderId="19" xfId="0" applyFont="1" applyFill="1" applyBorder="1" applyAlignment="1">
      <alignment horizontal="center" vertical="center" wrapText="1"/>
    </xf>
    <xf numFmtId="0" fontId="77" fillId="43" borderId="32" xfId="0" applyFont="1" applyFill="1" applyBorder="1" applyAlignment="1">
      <alignment horizontal="left" vertical="center" wrapText="1"/>
    </xf>
    <xf numFmtId="0" fontId="78" fillId="43" borderId="19" xfId="0" applyFont="1" applyFill="1" applyBorder="1" applyAlignment="1">
      <alignment horizontal="left" vertical="center" wrapText="1"/>
    </xf>
    <xf numFmtId="0" fontId="78" fillId="43" borderId="21" xfId="0" applyFont="1" applyFill="1" applyBorder="1" applyAlignment="1">
      <alignment horizontal="center" vertical="center" wrapText="1"/>
    </xf>
    <xf numFmtId="0" fontId="78" fillId="43" borderId="32" xfId="0" applyFont="1" applyFill="1" applyBorder="1" applyAlignment="1">
      <alignment horizontal="center" vertical="center" wrapText="1"/>
    </xf>
    <xf numFmtId="0" fontId="78" fillId="43" borderId="24" xfId="0" applyFont="1" applyFill="1" applyBorder="1" applyAlignment="1">
      <alignment horizontal="center" vertical="center" wrapText="1"/>
    </xf>
    <xf numFmtId="0" fontId="77" fillId="43" borderId="17" xfId="0" applyFont="1" applyFill="1" applyBorder="1" applyAlignment="1">
      <alignment horizontal="center" vertical="center" wrapText="1"/>
    </xf>
    <xf numFmtId="0" fontId="77" fillId="43" borderId="32" xfId="0" applyFont="1" applyFill="1" applyBorder="1" applyAlignment="1">
      <alignment horizontal="center" wrapText="1"/>
    </xf>
    <xf numFmtId="0" fontId="78" fillId="40" borderId="33" xfId="0" applyFont="1" applyFill="1" applyBorder="1" applyAlignment="1">
      <alignment horizontal="center" wrapText="1"/>
    </xf>
    <xf numFmtId="0" fontId="78" fillId="41" borderId="33" xfId="0" applyFont="1" applyFill="1" applyBorder="1" applyAlignment="1">
      <alignment horizontal="center" wrapText="1"/>
    </xf>
    <xf numFmtId="0" fontId="78" fillId="22" borderId="17" xfId="0" applyFont="1" applyFill="1" applyBorder="1" applyAlignment="1">
      <alignment horizontal="center" vertical="center" wrapText="1"/>
    </xf>
    <xf numFmtId="0" fontId="78" fillId="42" borderId="31" xfId="0" applyFont="1" applyFill="1" applyBorder="1" applyAlignment="1">
      <alignment horizontal="center" vertical="center" wrapText="1"/>
    </xf>
    <xf numFmtId="0" fontId="78" fillId="41" borderId="19" xfId="0" applyFont="1" applyFill="1" applyBorder="1" applyAlignment="1">
      <alignment horizontal="center" vertical="center" wrapText="1"/>
    </xf>
    <xf numFmtId="0" fontId="78" fillId="43" borderId="34" xfId="0" applyFont="1" applyFill="1" applyBorder="1" applyAlignment="1">
      <alignment horizontal="center" vertical="center" wrapText="1"/>
    </xf>
    <xf numFmtId="0" fontId="78" fillId="43" borderId="35" xfId="0" applyFont="1" applyFill="1" applyBorder="1" applyAlignment="1">
      <alignment horizontal="center" vertical="center" wrapText="1"/>
    </xf>
    <xf numFmtId="0" fontId="77" fillId="43" borderId="31" xfId="0" applyFont="1" applyFill="1" applyBorder="1" applyAlignment="1">
      <alignment horizontal="left" vertical="top" wrapText="1"/>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Hyperlink" xfId="48"/>
    <cellStyle name="Incorrecto" xfId="49"/>
    <cellStyle name="Comma" xfId="50"/>
    <cellStyle name="Comma [0]" xfId="51"/>
    <cellStyle name="Millares 2" xfId="52"/>
    <cellStyle name="Millares 3" xfId="53"/>
    <cellStyle name="Currency" xfId="54"/>
    <cellStyle name="Currency [0]" xfId="55"/>
    <cellStyle name="Moneda [0] 2" xfId="56"/>
    <cellStyle name="Moneda [0] 3" xfId="57"/>
    <cellStyle name="Moneda 2" xfId="58"/>
    <cellStyle name="Moneda 3" xfId="59"/>
    <cellStyle name="Moneda 4" xfId="60"/>
    <cellStyle name="Moneda 5" xfId="61"/>
    <cellStyle name="Moneda 6" xfId="62"/>
    <cellStyle name="Moneda 7" xfId="63"/>
    <cellStyle name="Moneda 8" xfId="64"/>
    <cellStyle name="Moneda 9" xfId="65"/>
    <cellStyle name="Neutral" xfId="66"/>
    <cellStyle name="Normal 2" xfId="67"/>
    <cellStyle name="Notas" xfId="68"/>
    <cellStyle name="Percent" xfId="69"/>
    <cellStyle name="Salida" xfId="70"/>
    <cellStyle name="Texto de advertencia" xfId="71"/>
    <cellStyle name="Texto explicativo" xfId="72"/>
    <cellStyle name="Título" xfId="73"/>
    <cellStyle name="Título 2" xfId="74"/>
    <cellStyle name="Título 3" xfId="75"/>
    <cellStyle name="Total" xfId="76"/>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133350</xdr:rowOff>
    </xdr:from>
    <xdr:to>
      <xdr:col>1</xdr:col>
      <xdr:colOff>981075</xdr:colOff>
      <xdr:row>3</xdr:row>
      <xdr:rowOff>28575</xdr:rowOff>
    </xdr:to>
    <xdr:pic>
      <xdr:nvPicPr>
        <xdr:cNvPr id="1" name="Imagen 1"/>
        <xdr:cNvPicPr preferRelativeResize="1">
          <a:picLocks noChangeAspect="1"/>
        </xdr:cNvPicPr>
      </xdr:nvPicPr>
      <xdr:blipFill>
        <a:blip r:embed="rId1"/>
        <a:stretch>
          <a:fillRect/>
        </a:stretch>
      </xdr:blipFill>
      <xdr:spPr>
        <a:xfrm>
          <a:off x="114300" y="133350"/>
          <a:ext cx="194310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hyperlink" Target="mailto:formadoresdmentes@gmail.com" TargetMode="External" /><Relationship Id="rId2" Type="http://schemas.openxmlformats.org/officeDocument/2006/relationships/hyperlink" Target="mailto:deisydjaa@hotmail.com%20-" TargetMode="External" /><Relationship Id="rId3" Type="http://schemas.openxmlformats.org/officeDocument/2006/relationships/hyperlink" Target="mailto:yesika.alejandra@hotmail.com%20-" TargetMode="External" /><Relationship Id="rId4" Type="http://schemas.openxmlformats.org/officeDocument/2006/relationships/hyperlink" Target="mailto:saritacanosierra@gmail.com" TargetMode="External" /><Relationship Id="rId5" Type="http://schemas.openxmlformats.org/officeDocument/2006/relationships/hyperlink" Target="mailto:nattyssa@hotmail.com" TargetMode="External" /><Relationship Id="rId6" Type="http://schemas.openxmlformats.org/officeDocument/2006/relationships/hyperlink" Target="mailto:alguerrero93@hotmail.com" TargetMode="External" /><Relationship Id="rId7" Type="http://schemas.openxmlformats.org/officeDocument/2006/relationships/hyperlink" Target="mailto:vanessabtrg@gmail.com" TargetMode="External" /><Relationship Id="rId8" Type="http://schemas.openxmlformats.org/officeDocument/2006/relationships/hyperlink" Target="mailto:ricardo.monsalve@trisser.co" TargetMode="External" /><Relationship Id="rId9" Type="http://schemas.openxmlformats.org/officeDocument/2006/relationships/hyperlink" Target="mailto:yurycifuentes15@gmail.com" TargetMode="External" /><Relationship Id="rId10" Type="http://schemas.openxmlformats.org/officeDocument/2006/relationships/hyperlink" Target="mailto:jmirand3@correo.tdea.edu.co" TargetMode="External" /><Relationship Id="rId11" Type="http://schemas.openxmlformats.org/officeDocument/2006/relationships/hyperlink" Target="mailto:aroldan2@correo.tdea.edu.co" TargetMode="External" /><Relationship Id="rId12" Type="http://schemas.openxmlformats.org/officeDocument/2006/relationships/hyperlink" Target="mailto:diligenciashoy@hotmail.com" TargetMode="External" /><Relationship Id="rId13" Type="http://schemas.openxmlformats.org/officeDocument/2006/relationships/hyperlink" Target="mailto:wilson.velez@serviciospericiales.co" TargetMode="External" /><Relationship Id="rId14" Type="http://schemas.openxmlformats.org/officeDocument/2006/relationships/hyperlink" Target="mailto:isabel.pedrazatron@gmail.com" TargetMode="External" /><Relationship Id="rId15" Type="http://schemas.openxmlformats.org/officeDocument/2006/relationships/hyperlink" Target="mailto:Gerencialaboratoriocam@gmail.com" TargetMode="External" /><Relationship Id="rId16" Type="http://schemas.openxmlformats.org/officeDocument/2006/relationships/hyperlink" Target="mailto:nidia_hincapie@hotmail.com" TargetMode="External" /><Relationship Id="rId17" Type="http://schemas.openxmlformats.org/officeDocument/2006/relationships/hyperlink" Target="mailto:athletic_sl@hotmail.com" TargetMode="External" /><Relationship Id="rId18" Type="http://schemas.openxmlformats.org/officeDocument/2006/relationships/hyperlink" Target="mailto:johnmguisao@hotmail.com" TargetMode="External" /><Relationship Id="rId19" Type="http://schemas.openxmlformats.org/officeDocument/2006/relationships/hyperlink" Target="mailto:durleymu@hotmail.com" TargetMode="External" /><Relationship Id="rId20" Type="http://schemas.openxmlformats.org/officeDocument/2006/relationships/hyperlink" Target="mailto:paulinasleepwear@gmail.com;" TargetMode="External" /><Relationship Id="rId21" Type="http://schemas.openxmlformats.org/officeDocument/2006/relationships/hyperlink" Target="mailto:cmrave@hotmail.com" TargetMode="External" /><Relationship Id="rId22" Type="http://schemas.openxmlformats.org/officeDocument/2006/relationships/hyperlink" Target="mailto:logan_9201@hotmail.com" TargetMode="External" /><Relationship Id="rId23" Type="http://schemas.openxmlformats.org/officeDocument/2006/relationships/hyperlink" Target="mailto:alejogonzaleztoro@hotmail.com" TargetMode="External" /><Relationship Id="rId24" Type="http://schemas.openxmlformats.org/officeDocument/2006/relationships/hyperlink" Target="mailto:preciado75@yahoo.com" TargetMode="External" /><Relationship Id="rId25" Type="http://schemas.openxmlformats.org/officeDocument/2006/relationships/hyperlink" Target="mailto:jcgescobr@gmail.com" TargetMode="External" /><Relationship Id="rId26" Type="http://schemas.openxmlformats.org/officeDocument/2006/relationships/hyperlink" Target="mailto:patricia-mc@hotmail.es" TargetMode="External" /><Relationship Id="rId27" Type="http://schemas.openxmlformats.org/officeDocument/2006/relationships/hyperlink" Target="mailto:glorivasquez99@hotmail.com" TargetMode="External" /><Relationship Id="rId28" Type="http://schemas.openxmlformats.org/officeDocument/2006/relationships/hyperlink" Target="mailto:carlos.londono.orozco@empm.com.co" TargetMode="External" /><Relationship Id="rId29"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39"/>
  <sheetViews>
    <sheetView tabSelected="1" zoomScalePageLayoutView="0" workbookViewId="0" topLeftCell="C32">
      <selection activeCell="T34" sqref="T34"/>
    </sheetView>
  </sheetViews>
  <sheetFormatPr defaultColWidth="11.421875" defaultRowHeight="15"/>
  <cols>
    <col min="1" max="1" width="16.140625" style="1" customWidth="1"/>
    <col min="2" max="2" width="16.00390625" style="1" customWidth="1"/>
    <col min="3" max="3" width="21.8515625" style="1" customWidth="1"/>
    <col min="4" max="4" width="12.421875" style="17" customWidth="1"/>
    <col min="5" max="5" width="18.421875" style="1" customWidth="1"/>
    <col min="6" max="10" width="6.00390625" style="1" customWidth="1"/>
    <col min="11" max="11" width="7.140625" style="1" customWidth="1"/>
    <col min="12" max="12" width="23.00390625" style="36" customWidth="1"/>
    <col min="13" max="13" width="8.140625" style="1" customWidth="1"/>
    <col min="14" max="14" width="20.421875" style="1" customWidth="1"/>
    <col min="15" max="17" width="5.421875" style="14" customWidth="1"/>
    <col min="18" max="18" width="6.140625" style="14" customWidth="1"/>
    <col min="19" max="19" width="6.140625" style="1" customWidth="1"/>
    <col min="20" max="21" width="7.00390625" style="1" customWidth="1"/>
    <col min="22" max="22" width="6.421875" style="1" customWidth="1"/>
    <col min="23" max="23" width="79.140625" style="1" customWidth="1"/>
    <col min="24" max="24" width="11.8515625" style="1" bestFit="1" customWidth="1"/>
    <col min="25" max="16384" width="11.421875" style="1" customWidth="1"/>
  </cols>
  <sheetData>
    <row r="1" spans="1:23" ht="15">
      <c r="A1" s="286"/>
      <c r="B1" s="287"/>
      <c r="C1" s="282" t="s">
        <v>0</v>
      </c>
      <c r="D1" s="283"/>
      <c r="E1" s="283"/>
      <c r="F1" s="283"/>
      <c r="G1" s="283"/>
      <c r="H1" s="283"/>
      <c r="I1" s="283"/>
      <c r="J1" s="283"/>
      <c r="K1" s="283"/>
      <c r="L1" s="283"/>
      <c r="M1" s="283"/>
      <c r="N1" s="283"/>
      <c r="O1" s="283"/>
      <c r="P1" s="283"/>
      <c r="Q1" s="283"/>
      <c r="R1" s="283"/>
      <c r="S1" s="283"/>
      <c r="T1" s="283"/>
      <c r="U1" s="283"/>
      <c r="V1" s="283"/>
      <c r="W1" s="40" t="s">
        <v>1</v>
      </c>
    </row>
    <row r="2" spans="1:23" ht="15">
      <c r="A2" s="288"/>
      <c r="B2" s="289"/>
      <c r="C2" s="283"/>
      <c r="D2" s="283"/>
      <c r="E2" s="283"/>
      <c r="F2" s="283"/>
      <c r="G2" s="283"/>
      <c r="H2" s="283"/>
      <c r="I2" s="283"/>
      <c r="J2" s="283"/>
      <c r="K2" s="283"/>
      <c r="L2" s="283"/>
      <c r="M2" s="283"/>
      <c r="N2" s="283"/>
      <c r="O2" s="283"/>
      <c r="P2" s="283"/>
      <c r="Q2" s="283"/>
      <c r="R2" s="283"/>
      <c r="S2" s="283"/>
      <c r="T2" s="283"/>
      <c r="U2" s="283"/>
      <c r="V2" s="283"/>
      <c r="W2" s="52" t="s">
        <v>2</v>
      </c>
    </row>
    <row r="3" spans="1:23" ht="15">
      <c r="A3" s="288"/>
      <c r="B3" s="289"/>
      <c r="C3" s="283"/>
      <c r="D3" s="283"/>
      <c r="E3" s="283"/>
      <c r="F3" s="283"/>
      <c r="G3" s="283"/>
      <c r="H3" s="283"/>
      <c r="I3" s="283"/>
      <c r="J3" s="283"/>
      <c r="K3" s="283"/>
      <c r="L3" s="283"/>
      <c r="M3" s="283"/>
      <c r="N3" s="283"/>
      <c r="O3" s="283"/>
      <c r="P3" s="283"/>
      <c r="Q3" s="283"/>
      <c r="R3" s="283"/>
      <c r="S3" s="283"/>
      <c r="T3" s="283"/>
      <c r="U3" s="283"/>
      <c r="V3" s="283"/>
      <c r="W3" s="41" t="s">
        <v>3</v>
      </c>
    </row>
    <row r="4" spans="1:23" ht="15">
      <c r="A4" s="290"/>
      <c r="B4" s="291"/>
      <c r="C4" s="283"/>
      <c r="D4" s="283"/>
      <c r="E4" s="283"/>
      <c r="F4" s="283"/>
      <c r="G4" s="283"/>
      <c r="H4" s="283"/>
      <c r="I4" s="283"/>
      <c r="J4" s="283"/>
      <c r="K4" s="283"/>
      <c r="L4" s="283"/>
      <c r="M4" s="283"/>
      <c r="N4" s="283"/>
      <c r="O4" s="283"/>
      <c r="P4" s="283"/>
      <c r="Q4" s="283"/>
      <c r="R4" s="283"/>
      <c r="S4" s="283"/>
      <c r="T4" s="283"/>
      <c r="U4" s="283"/>
      <c r="V4" s="283"/>
      <c r="W4" s="52" t="s">
        <v>4</v>
      </c>
    </row>
    <row r="5" ht="15"/>
    <row r="6" spans="1:23" ht="18.75">
      <c r="A6" s="271" t="s">
        <v>5</v>
      </c>
      <c r="B6" s="271"/>
      <c r="C6" s="271"/>
      <c r="D6" s="271"/>
      <c r="E6" s="271"/>
      <c r="F6" s="271"/>
      <c r="G6" s="271"/>
      <c r="H6" s="271"/>
      <c r="I6" s="271"/>
      <c r="J6" s="271"/>
      <c r="K6" s="271"/>
      <c r="L6" s="271"/>
      <c r="M6" s="271"/>
      <c r="N6" s="5"/>
      <c r="O6" s="11"/>
      <c r="P6" s="11"/>
      <c r="Q6" s="11"/>
      <c r="R6" s="11"/>
      <c r="S6" s="5"/>
      <c r="T6" s="5"/>
      <c r="U6" s="5"/>
      <c r="V6" s="5"/>
      <c r="W6" s="5"/>
    </row>
    <row r="7" ht="15"/>
    <row r="8" spans="1:23" ht="26.25" customHeight="1">
      <c r="A8" s="247" t="s">
        <v>6</v>
      </c>
      <c r="B8" s="247" t="s">
        <v>7</v>
      </c>
      <c r="C8" s="247" t="s">
        <v>8</v>
      </c>
      <c r="D8" s="272" t="s">
        <v>9</v>
      </c>
      <c r="E8" s="247" t="s">
        <v>10</v>
      </c>
      <c r="F8" s="250" t="s">
        <v>11</v>
      </c>
      <c r="G8" s="275" t="s">
        <v>12</v>
      </c>
      <c r="H8" s="276"/>
      <c r="I8" s="276"/>
      <c r="J8" s="277"/>
      <c r="K8" s="250" t="s">
        <v>13</v>
      </c>
      <c r="L8" s="278" t="s">
        <v>14</v>
      </c>
      <c r="M8" s="250" t="s">
        <v>15</v>
      </c>
      <c r="N8" s="247" t="s">
        <v>16</v>
      </c>
      <c r="O8" s="294" t="s">
        <v>17</v>
      </c>
      <c r="P8" s="295"/>
      <c r="Q8" s="295"/>
      <c r="R8" s="296"/>
      <c r="S8" s="255" t="s">
        <v>18</v>
      </c>
      <c r="T8" s="253" t="s">
        <v>19</v>
      </c>
      <c r="U8" s="253" t="s">
        <v>20</v>
      </c>
      <c r="V8" s="250" t="s">
        <v>21</v>
      </c>
      <c r="W8" s="235" t="s">
        <v>22</v>
      </c>
    </row>
    <row r="9" spans="1:23" ht="59.25" customHeight="1">
      <c r="A9" s="274"/>
      <c r="B9" s="274"/>
      <c r="C9" s="247"/>
      <c r="D9" s="273"/>
      <c r="E9" s="247"/>
      <c r="F9" s="250"/>
      <c r="G9" s="24" t="s">
        <v>23</v>
      </c>
      <c r="H9" s="24" t="s">
        <v>24</v>
      </c>
      <c r="I9" s="24" t="s">
        <v>25</v>
      </c>
      <c r="J9" s="24" t="s">
        <v>26</v>
      </c>
      <c r="K9" s="250"/>
      <c r="L9" s="278"/>
      <c r="M9" s="250"/>
      <c r="N9" s="247"/>
      <c r="O9" s="12" t="s">
        <v>23</v>
      </c>
      <c r="P9" s="12" t="s">
        <v>24</v>
      </c>
      <c r="Q9" s="12" t="s">
        <v>25</v>
      </c>
      <c r="R9" s="12" t="s">
        <v>26</v>
      </c>
      <c r="S9" s="256"/>
      <c r="T9" s="254"/>
      <c r="U9" s="254"/>
      <c r="V9" s="250"/>
      <c r="W9" s="235"/>
    </row>
    <row r="10" spans="1:23" ht="46.5" customHeight="1">
      <c r="A10" s="241" t="s">
        <v>27</v>
      </c>
      <c r="B10" s="243" t="s">
        <v>28</v>
      </c>
      <c r="C10" s="243" t="s">
        <v>29</v>
      </c>
      <c r="D10" s="245" t="s">
        <v>30</v>
      </c>
      <c r="E10" s="243" t="s">
        <v>31</v>
      </c>
      <c r="F10" s="239">
        <v>17</v>
      </c>
      <c r="G10" s="255">
        <v>11</v>
      </c>
      <c r="H10" s="255">
        <v>11</v>
      </c>
      <c r="I10" s="255">
        <v>11</v>
      </c>
      <c r="J10" s="255">
        <v>19</v>
      </c>
      <c r="K10" s="248">
        <v>130</v>
      </c>
      <c r="L10" s="29" t="s">
        <v>32</v>
      </c>
      <c r="M10" s="2">
        <v>0.3</v>
      </c>
      <c r="N10" s="19" t="s">
        <v>33</v>
      </c>
      <c r="O10" s="16">
        <v>0.25</v>
      </c>
      <c r="P10" s="16">
        <v>0.5</v>
      </c>
      <c r="Q10" s="16">
        <v>0.75</v>
      </c>
      <c r="R10" s="16">
        <v>1</v>
      </c>
      <c r="S10" s="45">
        <v>1</v>
      </c>
      <c r="T10" s="44">
        <f>+S10*M10</f>
        <v>0.3</v>
      </c>
      <c r="U10" s="251"/>
      <c r="V10" s="251"/>
      <c r="W10" s="231" t="s">
        <v>34</v>
      </c>
    </row>
    <row r="11" spans="1:23" ht="69" customHeight="1">
      <c r="A11" s="242"/>
      <c r="B11" s="244"/>
      <c r="C11" s="244"/>
      <c r="D11" s="246"/>
      <c r="E11" s="244"/>
      <c r="F11" s="240"/>
      <c r="G11" s="256"/>
      <c r="H11" s="256"/>
      <c r="I11" s="256"/>
      <c r="J11" s="256"/>
      <c r="K11" s="249"/>
      <c r="L11" s="29" t="s">
        <v>35</v>
      </c>
      <c r="M11" s="2">
        <v>0.7</v>
      </c>
      <c r="N11" s="19" t="s">
        <v>33</v>
      </c>
      <c r="O11" s="16">
        <v>0.25</v>
      </c>
      <c r="P11" s="16">
        <v>0.5</v>
      </c>
      <c r="Q11" s="16">
        <v>0.75</v>
      </c>
      <c r="R11" s="16">
        <v>1</v>
      </c>
      <c r="S11" s="45">
        <v>1</v>
      </c>
      <c r="T11" s="44">
        <f>+S11*M11</f>
        <v>0.7</v>
      </c>
      <c r="U11" s="252"/>
      <c r="V11" s="252"/>
      <c r="W11" s="233"/>
    </row>
    <row r="12" spans="1:23" ht="29.25" customHeight="1">
      <c r="A12" s="236" t="s">
        <v>36</v>
      </c>
      <c r="B12" s="237"/>
      <c r="C12" s="237"/>
      <c r="D12" s="237"/>
      <c r="E12" s="237"/>
      <c r="F12" s="237"/>
      <c r="G12" s="237"/>
      <c r="H12" s="237"/>
      <c r="I12" s="237"/>
      <c r="J12" s="237"/>
      <c r="K12" s="237"/>
      <c r="L12" s="238"/>
      <c r="M12" s="3">
        <f>SUM(M10:M11)</f>
        <v>1</v>
      </c>
      <c r="N12" s="7"/>
      <c r="O12" s="13"/>
      <c r="P12" s="13"/>
      <c r="Q12" s="13"/>
      <c r="R12" s="13"/>
      <c r="S12" s="3"/>
      <c r="T12" s="230">
        <v>1</v>
      </c>
      <c r="U12" s="3">
        <v>0.14</v>
      </c>
      <c r="V12" s="3">
        <f>+U12*T12</f>
        <v>0.14</v>
      </c>
      <c r="W12" s="9"/>
    </row>
    <row r="13" spans="1:23" ht="46.5" customHeight="1">
      <c r="A13" s="241" t="s">
        <v>37</v>
      </c>
      <c r="B13" s="243" t="s">
        <v>38</v>
      </c>
      <c r="C13" s="243" t="s">
        <v>39</v>
      </c>
      <c r="D13" s="245" t="s">
        <v>40</v>
      </c>
      <c r="E13" s="243" t="s">
        <v>41</v>
      </c>
      <c r="F13" s="239">
        <v>5</v>
      </c>
      <c r="G13" s="255">
        <v>3</v>
      </c>
      <c r="H13" s="255">
        <v>7</v>
      </c>
      <c r="I13" s="255">
        <v>3</v>
      </c>
      <c r="J13" s="255">
        <v>10</v>
      </c>
      <c r="K13" s="248">
        <v>40</v>
      </c>
      <c r="L13" s="29" t="s">
        <v>42</v>
      </c>
      <c r="M13" s="2">
        <v>0.3</v>
      </c>
      <c r="N13" s="19" t="s">
        <v>33</v>
      </c>
      <c r="O13" s="16">
        <v>0.25</v>
      </c>
      <c r="P13" s="16">
        <v>0.5</v>
      </c>
      <c r="Q13" s="16">
        <v>0.75</v>
      </c>
      <c r="R13" s="16">
        <v>1</v>
      </c>
      <c r="S13" s="45">
        <v>1</v>
      </c>
      <c r="T13" s="44">
        <v>0.3</v>
      </c>
      <c r="U13" s="251"/>
      <c r="V13" s="251"/>
      <c r="W13" s="231" t="s">
        <v>43</v>
      </c>
    </row>
    <row r="14" spans="1:23" ht="105" customHeight="1">
      <c r="A14" s="242"/>
      <c r="B14" s="244"/>
      <c r="C14" s="244"/>
      <c r="D14" s="246"/>
      <c r="E14" s="244"/>
      <c r="F14" s="240"/>
      <c r="G14" s="256"/>
      <c r="H14" s="256"/>
      <c r="I14" s="256"/>
      <c r="J14" s="256"/>
      <c r="K14" s="249"/>
      <c r="L14" s="29" t="s">
        <v>44</v>
      </c>
      <c r="M14" s="2">
        <v>0.7</v>
      </c>
      <c r="N14" s="19" t="s">
        <v>45</v>
      </c>
      <c r="O14" s="16">
        <v>0.25</v>
      </c>
      <c r="P14" s="16">
        <v>0.5</v>
      </c>
      <c r="Q14" s="16">
        <v>0.75</v>
      </c>
      <c r="R14" s="16">
        <v>1</v>
      </c>
      <c r="S14" s="45">
        <v>1</v>
      </c>
      <c r="T14" s="44">
        <v>0.7</v>
      </c>
      <c r="U14" s="252"/>
      <c r="V14" s="252"/>
      <c r="W14" s="232"/>
    </row>
    <row r="15" spans="1:23" ht="29.25" customHeight="1">
      <c r="A15" s="236" t="s">
        <v>36</v>
      </c>
      <c r="B15" s="237"/>
      <c r="C15" s="237"/>
      <c r="D15" s="237"/>
      <c r="E15" s="237"/>
      <c r="F15" s="237"/>
      <c r="G15" s="237"/>
      <c r="H15" s="237"/>
      <c r="I15" s="237"/>
      <c r="J15" s="237"/>
      <c r="K15" s="237"/>
      <c r="L15" s="238"/>
      <c r="M15" s="3">
        <f>SUM(M13:M14)</f>
        <v>1</v>
      </c>
      <c r="N15" s="7"/>
      <c r="O15" s="13"/>
      <c r="P15" s="13"/>
      <c r="Q15" s="13"/>
      <c r="R15" s="13"/>
      <c r="S15" s="3"/>
      <c r="T15" s="230">
        <f>SUM(T13:T14)</f>
        <v>1</v>
      </c>
      <c r="U15" s="3">
        <v>0.14</v>
      </c>
      <c r="V15" s="3">
        <f>+U15*T15</f>
        <v>0.14</v>
      </c>
      <c r="W15" s="9"/>
    </row>
    <row r="16" spans="1:23" ht="42" customHeight="1">
      <c r="A16" s="280" t="s">
        <v>27</v>
      </c>
      <c r="B16" s="243" t="s">
        <v>46</v>
      </c>
      <c r="C16" s="243" t="s">
        <v>47</v>
      </c>
      <c r="D16" s="245" t="s">
        <v>48</v>
      </c>
      <c r="E16" s="292" t="s">
        <v>49</v>
      </c>
      <c r="F16" s="239">
        <v>85</v>
      </c>
      <c r="G16" s="255">
        <v>9</v>
      </c>
      <c r="H16" s="255">
        <v>11</v>
      </c>
      <c r="I16" s="255">
        <v>52</v>
      </c>
      <c r="J16" s="255">
        <v>60</v>
      </c>
      <c r="K16" s="284">
        <v>354</v>
      </c>
      <c r="L16" s="29" t="s">
        <v>50</v>
      </c>
      <c r="M16" s="2">
        <v>0.25</v>
      </c>
      <c r="N16" s="19" t="s">
        <v>33</v>
      </c>
      <c r="O16" s="16">
        <v>0.25</v>
      </c>
      <c r="P16" s="16">
        <v>0.5</v>
      </c>
      <c r="Q16" s="16">
        <v>0.75</v>
      </c>
      <c r="R16" s="16">
        <v>1</v>
      </c>
      <c r="S16" s="45">
        <v>1</v>
      </c>
      <c r="T16" s="44">
        <v>0.25</v>
      </c>
      <c r="U16" s="251"/>
      <c r="V16" s="251"/>
      <c r="W16" s="231" t="s">
        <v>51</v>
      </c>
    </row>
    <row r="17" spans="1:23" ht="53.25" customHeight="1">
      <c r="A17" s="281"/>
      <c r="B17" s="244"/>
      <c r="C17" s="244"/>
      <c r="D17" s="246"/>
      <c r="E17" s="293"/>
      <c r="F17" s="240"/>
      <c r="G17" s="279"/>
      <c r="H17" s="279"/>
      <c r="I17" s="279"/>
      <c r="J17" s="279"/>
      <c r="K17" s="285"/>
      <c r="L17" s="29" t="s">
        <v>52</v>
      </c>
      <c r="M17" s="2">
        <v>0.25</v>
      </c>
      <c r="N17" s="19" t="s">
        <v>33</v>
      </c>
      <c r="O17" s="16">
        <v>0.25</v>
      </c>
      <c r="P17" s="16">
        <v>0.5</v>
      </c>
      <c r="Q17" s="16">
        <v>0.75</v>
      </c>
      <c r="R17" s="16">
        <v>1</v>
      </c>
      <c r="S17" s="45">
        <v>0.75</v>
      </c>
      <c r="T17" s="44">
        <v>0.2</v>
      </c>
      <c r="U17" s="252"/>
      <c r="V17" s="252"/>
      <c r="W17" s="233"/>
    </row>
    <row r="18" spans="1:23" ht="49.5" customHeight="1">
      <c r="A18" s="281"/>
      <c r="B18" s="244"/>
      <c r="C18" s="244"/>
      <c r="D18" s="246"/>
      <c r="E18" s="293"/>
      <c r="F18" s="240"/>
      <c r="G18" s="279"/>
      <c r="H18" s="279"/>
      <c r="I18" s="279"/>
      <c r="J18" s="279"/>
      <c r="K18" s="285"/>
      <c r="L18" s="29" t="s">
        <v>53</v>
      </c>
      <c r="M18" s="2">
        <v>0.25</v>
      </c>
      <c r="N18" s="19" t="s">
        <v>33</v>
      </c>
      <c r="O18" s="16">
        <v>0.25</v>
      </c>
      <c r="P18" s="16">
        <v>0.5</v>
      </c>
      <c r="Q18" s="16">
        <v>0.75</v>
      </c>
      <c r="R18" s="16">
        <v>1</v>
      </c>
      <c r="S18" s="45">
        <v>0.75</v>
      </c>
      <c r="T18" s="44">
        <v>0.2</v>
      </c>
      <c r="U18" s="252"/>
      <c r="V18" s="252"/>
      <c r="W18" s="233"/>
    </row>
    <row r="19" spans="1:23" ht="39.75" customHeight="1">
      <c r="A19" s="281"/>
      <c r="B19" s="244"/>
      <c r="C19" s="244"/>
      <c r="D19" s="246"/>
      <c r="E19" s="293"/>
      <c r="F19" s="240"/>
      <c r="G19" s="256"/>
      <c r="H19" s="256"/>
      <c r="I19" s="256"/>
      <c r="J19" s="256"/>
      <c r="K19" s="285"/>
      <c r="L19" s="29" t="s">
        <v>54</v>
      </c>
      <c r="M19" s="2">
        <v>0.25</v>
      </c>
      <c r="N19" s="19" t="s">
        <v>33</v>
      </c>
      <c r="O19" s="16">
        <v>0.25</v>
      </c>
      <c r="P19" s="16">
        <v>0.5</v>
      </c>
      <c r="Q19" s="16">
        <v>0.75</v>
      </c>
      <c r="R19" s="16">
        <v>1</v>
      </c>
      <c r="S19" s="45">
        <v>0.75</v>
      </c>
      <c r="T19" s="44">
        <v>0.2</v>
      </c>
      <c r="U19" s="202"/>
      <c r="V19" s="202"/>
      <c r="W19" s="234"/>
    </row>
    <row r="20" spans="1:23" ht="41.25" customHeight="1">
      <c r="A20" s="236" t="s">
        <v>36</v>
      </c>
      <c r="B20" s="237"/>
      <c r="C20" s="237"/>
      <c r="D20" s="237"/>
      <c r="E20" s="237"/>
      <c r="F20" s="237"/>
      <c r="G20" s="237"/>
      <c r="H20" s="237"/>
      <c r="I20" s="237"/>
      <c r="J20" s="237"/>
      <c r="K20" s="237"/>
      <c r="L20" s="238"/>
      <c r="M20" s="3">
        <f>SUM(M16:M19)</f>
        <v>1</v>
      </c>
      <c r="N20" s="7"/>
      <c r="O20" s="13"/>
      <c r="P20" s="13"/>
      <c r="Q20" s="13"/>
      <c r="R20" s="13"/>
      <c r="S20" s="3"/>
      <c r="T20" s="230">
        <v>1</v>
      </c>
      <c r="U20" s="3">
        <v>0.12</v>
      </c>
      <c r="V20" s="3">
        <f>+U20*T20</f>
        <v>0.12</v>
      </c>
      <c r="W20" s="9"/>
    </row>
    <row r="21" spans="1:23" ht="94.5" customHeight="1">
      <c r="A21" s="216" t="s">
        <v>27</v>
      </c>
      <c r="B21" s="210" t="s">
        <v>46</v>
      </c>
      <c r="C21" s="210" t="s">
        <v>55</v>
      </c>
      <c r="D21" s="203" t="s">
        <v>56</v>
      </c>
      <c r="E21" s="204" t="s">
        <v>57</v>
      </c>
      <c r="F21" s="205">
        <v>55</v>
      </c>
      <c r="G21" s="26">
        <v>14</v>
      </c>
      <c r="H21" s="26">
        <v>19</v>
      </c>
      <c r="I21" s="26">
        <v>65</v>
      </c>
      <c r="J21" s="26">
        <v>193</v>
      </c>
      <c r="K21" s="206">
        <v>0</v>
      </c>
      <c r="L21" s="30" t="s">
        <v>58</v>
      </c>
      <c r="M21" s="2">
        <v>1</v>
      </c>
      <c r="N21" s="19" t="s">
        <v>33</v>
      </c>
      <c r="O21" s="16">
        <v>0.25</v>
      </c>
      <c r="P21" s="16">
        <v>0.5</v>
      </c>
      <c r="Q21" s="16">
        <v>0.75</v>
      </c>
      <c r="R21" s="16">
        <v>1</v>
      </c>
      <c r="S21" s="45">
        <v>0.25</v>
      </c>
      <c r="T21" s="44">
        <f>+S21*M21</f>
        <v>0.25</v>
      </c>
      <c r="U21" s="201"/>
      <c r="V21" s="201"/>
      <c r="W21" s="218" t="s">
        <v>59</v>
      </c>
    </row>
    <row r="22" spans="1:23" ht="41.25" customHeight="1">
      <c r="A22" s="236" t="s">
        <v>36</v>
      </c>
      <c r="B22" s="237"/>
      <c r="C22" s="237"/>
      <c r="D22" s="237"/>
      <c r="E22" s="237"/>
      <c r="F22" s="237"/>
      <c r="G22" s="237"/>
      <c r="H22" s="237"/>
      <c r="I22" s="237"/>
      <c r="J22" s="237"/>
      <c r="K22" s="237"/>
      <c r="L22" s="238"/>
      <c r="M22" s="3">
        <f>SUM(M21:M21)</f>
        <v>1</v>
      </c>
      <c r="N22" s="7"/>
      <c r="O22" s="13"/>
      <c r="P22" s="13"/>
      <c r="Q22" s="13"/>
      <c r="R22" s="13"/>
      <c r="S22" s="3"/>
      <c r="T22" s="230">
        <v>1</v>
      </c>
      <c r="U22" s="3">
        <v>0.1</v>
      </c>
      <c r="V22" s="3">
        <f>+U22*T22</f>
        <v>0.1</v>
      </c>
      <c r="W22" s="9"/>
    </row>
    <row r="23" spans="1:23" ht="72" customHeight="1">
      <c r="A23" s="260" t="s">
        <v>27</v>
      </c>
      <c r="B23" s="261" t="s">
        <v>60</v>
      </c>
      <c r="C23" s="243" t="s">
        <v>61</v>
      </c>
      <c r="D23" s="262" t="s">
        <v>62</v>
      </c>
      <c r="E23" s="243" t="s">
        <v>63</v>
      </c>
      <c r="F23" s="264">
        <v>12</v>
      </c>
      <c r="G23" s="258"/>
      <c r="H23" s="258">
        <v>20</v>
      </c>
      <c r="I23" s="27"/>
      <c r="J23" s="258">
        <v>40</v>
      </c>
      <c r="K23" s="264">
        <v>128</v>
      </c>
      <c r="L23" s="31" t="s">
        <v>64</v>
      </c>
      <c r="M23" s="20">
        <v>0.7</v>
      </c>
      <c r="N23" s="210" t="s">
        <v>65</v>
      </c>
      <c r="O23" s="25"/>
      <c r="P23" s="21">
        <v>0.5</v>
      </c>
      <c r="Q23" s="21"/>
      <c r="R23" s="21">
        <v>1</v>
      </c>
      <c r="S23" s="45">
        <v>1</v>
      </c>
      <c r="T23" s="44">
        <f>+S23*M23</f>
        <v>0.7</v>
      </c>
      <c r="U23" s="201"/>
      <c r="V23" s="201"/>
      <c r="W23" s="243" t="s">
        <v>66</v>
      </c>
    </row>
    <row r="24" spans="1:23" ht="47.25" customHeight="1">
      <c r="A24" s="260"/>
      <c r="B24" s="261"/>
      <c r="C24" s="257"/>
      <c r="D24" s="263"/>
      <c r="E24" s="257"/>
      <c r="F24" s="265"/>
      <c r="G24" s="259"/>
      <c r="H24" s="259"/>
      <c r="I24" s="28"/>
      <c r="J24" s="259"/>
      <c r="K24" s="265"/>
      <c r="L24" s="29" t="s">
        <v>67</v>
      </c>
      <c r="M24" s="2">
        <v>0.3</v>
      </c>
      <c r="N24" s="210" t="s">
        <v>65</v>
      </c>
      <c r="O24" s="25"/>
      <c r="P24" s="21">
        <v>0.5</v>
      </c>
      <c r="Q24" s="21"/>
      <c r="R24" s="21">
        <v>1</v>
      </c>
      <c r="S24" s="45">
        <v>1</v>
      </c>
      <c r="T24" s="44">
        <f>+S24*M24</f>
        <v>0.3</v>
      </c>
      <c r="U24" s="202"/>
      <c r="V24" s="202"/>
      <c r="W24" s="244"/>
    </row>
    <row r="25" spans="1:23" ht="40.5" customHeight="1">
      <c r="A25" s="236" t="s">
        <v>36</v>
      </c>
      <c r="B25" s="237"/>
      <c r="C25" s="237"/>
      <c r="D25" s="237"/>
      <c r="E25" s="237"/>
      <c r="F25" s="237"/>
      <c r="G25" s="237"/>
      <c r="H25" s="237"/>
      <c r="I25" s="237"/>
      <c r="J25" s="237"/>
      <c r="K25" s="237"/>
      <c r="L25" s="238"/>
      <c r="M25" s="3">
        <f>M23+M24</f>
        <v>1</v>
      </c>
      <c r="N25" s="7"/>
      <c r="O25" s="13"/>
      <c r="P25" s="13"/>
      <c r="Q25" s="13"/>
      <c r="R25" s="13"/>
      <c r="S25" s="3"/>
      <c r="T25" s="230">
        <f>SUM(T23:T24)</f>
        <v>1</v>
      </c>
      <c r="U25" s="3">
        <v>0.1</v>
      </c>
      <c r="V25" s="3">
        <f>+U25*T25</f>
        <v>0.1</v>
      </c>
      <c r="W25" s="9"/>
    </row>
    <row r="26" spans="1:23" ht="79.5" customHeight="1">
      <c r="A26" s="216" t="s">
        <v>27</v>
      </c>
      <c r="B26" s="210" t="s">
        <v>68</v>
      </c>
      <c r="C26" s="210" t="s">
        <v>69</v>
      </c>
      <c r="D26" s="217" t="s">
        <v>70</v>
      </c>
      <c r="E26" s="210" t="s">
        <v>71</v>
      </c>
      <c r="F26" s="38">
        <v>10</v>
      </c>
      <c r="G26" s="43">
        <v>1</v>
      </c>
      <c r="H26" s="211">
        <v>1</v>
      </c>
      <c r="I26" s="211">
        <v>1</v>
      </c>
      <c r="J26" s="37">
        <v>1</v>
      </c>
      <c r="K26" s="38">
        <v>50</v>
      </c>
      <c r="L26" s="29" t="s">
        <v>72</v>
      </c>
      <c r="M26" s="2">
        <v>1</v>
      </c>
      <c r="N26" s="15" t="s">
        <v>33</v>
      </c>
      <c r="O26" s="16">
        <v>0.25</v>
      </c>
      <c r="P26" s="16">
        <v>0.5</v>
      </c>
      <c r="Q26" s="16">
        <v>0.75</v>
      </c>
      <c r="R26" s="16">
        <v>1</v>
      </c>
      <c r="S26" s="45">
        <v>0.1</v>
      </c>
      <c r="T26" s="44">
        <f>+S26*M26</f>
        <v>0.1</v>
      </c>
      <c r="U26" s="201"/>
      <c r="V26" s="201"/>
      <c r="W26" s="218" t="s">
        <v>73</v>
      </c>
    </row>
    <row r="27" spans="1:23" ht="35.25" customHeight="1">
      <c r="A27" s="208" t="s">
        <v>36</v>
      </c>
      <c r="B27" s="209"/>
      <c r="C27" s="209"/>
      <c r="D27" s="209"/>
      <c r="E27" s="209"/>
      <c r="F27" s="209"/>
      <c r="G27" s="209"/>
      <c r="H27" s="209"/>
      <c r="I27" s="209"/>
      <c r="J27" s="209"/>
      <c r="K27" s="209"/>
      <c r="L27" s="32"/>
      <c r="M27" s="22">
        <f>M26</f>
        <v>1</v>
      </c>
      <c r="N27" s="7"/>
      <c r="O27" s="13"/>
      <c r="P27" s="13"/>
      <c r="Q27" s="13"/>
      <c r="R27" s="13"/>
      <c r="S27" s="3"/>
      <c r="T27" s="230">
        <v>0.1</v>
      </c>
      <c r="U27" s="3">
        <v>0.01</v>
      </c>
      <c r="V27" s="3">
        <f>+U27*T27</f>
        <v>0.001</v>
      </c>
      <c r="W27" s="9"/>
    </row>
    <row r="28" spans="1:23" ht="57.75" customHeight="1">
      <c r="A28" s="260" t="s">
        <v>27</v>
      </c>
      <c r="B28" s="261" t="s">
        <v>74</v>
      </c>
      <c r="C28" s="261" t="s">
        <v>75</v>
      </c>
      <c r="D28" s="269" t="s">
        <v>76</v>
      </c>
      <c r="E28" s="261" t="s">
        <v>77</v>
      </c>
      <c r="F28" s="270">
        <v>8</v>
      </c>
      <c r="G28" s="258"/>
      <c r="H28" s="258">
        <v>4</v>
      </c>
      <c r="I28" s="258">
        <v>2</v>
      </c>
      <c r="J28" s="258">
        <v>2</v>
      </c>
      <c r="K28" s="270">
        <v>15</v>
      </c>
      <c r="L28" s="33" t="s">
        <v>78</v>
      </c>
      <c r="M28" s="20">
        <v>0.5</v>
      </c>
      <c r="N28" s="207" t="s">
        <v>33</v>
      </c>
      <c r="O28" s="21"/>
      <c r="P28" s="21">
        <v>0.5</v>
      </c>
      <c r="Q28" s="21"/>
      <c r="R28" s="21">
        <v>1</v>
      </c>
      <c r="S28" s="90">
        <v>0.5</v>
      </c>
      <c r="T28" s="44">
        <f>+S28*M28</f>
        <v>0.25</v>
      </c>
      <c r="U28" s="23"/>
      <c r="V28" s="23"/>
      <c r="W28" s="243" t="s">
        <v>79</v>
      </c>
    </row>
    <row r="29" spans="1:23" ht="55.5" customHeight="1">
      <c r="A29" s="260"/>
      <c r="B29" s="261"/>
      <c r="C29" s="261"/>
      <c r="D29" s="269"/>
      <c r="E29" s="261"/>
      <c r="F29" s="270"/>
      <c r="G29" s="259"/>
      <c r="H29" s="259"/>
      <c r="I29" s="259"/>
      <c r="J29" s="259"/>
      <c r="K29" s="270"/>
      <c r="L29" s="34" t="s">
        <v>80</v>
      </c>
      <c r="M29" s="20">
        <v>0.5</v>
      </c>
      <c r="N29" s="207" t="s">
        <v>33</v>
      </c>
      <c r="O29" s="16"/>
      <c r="P29" s="21">
        <v>0.5</v>
      </c>
      <c r="Q29" s="21"/>
      <c r="R29" s="21">
        <v>1</v>
      </c>
      <c r="S29" s="45">
        <v>0.5</v>
      </c>
      <c r="T29" s="44">
        <f>+S29*M29</f>
        <v>0.25</v>
      </c>
      <c r="U29" s="202"/>
      <c r="V29" s="202"/>
      <c r="W29" s="257"/>
    </row>
    <row r="30" spans="1:23" ht="35.25" customHeight="1">
      <c r="A30" s="208" t="s">
        <v>36</v>
      </c>
      <c r="B30" s="209"/>
      <c r="C30" s="209"/>
      <c r="D30" s="209"/>
      <c r="E30" s="209"/>
      <c r="F30" s="209"/>
      <c r="G30" s="209"/>
      <c r="H30" s="209"/>
      <c r="I30" s="209"/>
      <c r="J30" s="209"/>
      <c r="K30" s="209"/>
      <c r="L30" s="32"/>
      <c r="M30" s="3">
        <f>SUM(M28:M29)</f>
        <v>1</v>
      </c>
      <c r="N30" s="7"/>
      <c r="O30" s="13"/>
      <c r="P30" s="13"/>
      <c r="Q30" s="13"/>
      <c r="R30" s="13"/>
      <c r="S30" s="3"/>
      <c r="T30" s="230">
        <v>1</v>
      </c>
      <c r="U30" s="3">
        <v>0.1</v>
      </c>
      <c r="V30" s="3">
        <f>+U30*T30</f>
        <v>0.1</v>
      </c>
      <c r="W30" s="9"/>
    </row>
    <row r="31" spans="1:23" ht="116.25" customHeight="1">
      <c r="A31" s="212" t="s">
        <v>27</v>
      </c>
      <c r="B31" s="213" t="s">
        <v>74</v>
      </c>
      <c r="C31" s="213" t="s">
        <v>81</v>
      </c>
      <c r="D31" s="214" t="s">
        <v>82</v>
      </c>
      <c r="E31" s="210" t="s">
        <v>83</v>
      </c>
      <c r="F31" s="215">
        <v>35</v>
      </c>
      <c r="G31" s="211">
        <v>7</v>
      </c>
      <c r="H31" s="211">
        <v>13</v>
      </c>
      <c r="I31" s="211">
        <v>9</v>
      </c>
      <c r="J31" s="211">
        <v>30</v>
      </c>
      <c r="K31" s="215">
        <v>40</v>
      </c>
      <c r="L31" s="34" t="s">
        <v>84</v>
      </c>
      <c r="M31" s="2">
        <v>1</v>
      </c>
      <c r="N31" s="19" t="s">
        <v>33</v>
      </c>
      <c r="O31" s="16">
        <v>0.25</v>
      </c>
      <c r="P31" s="16">
        <v>0.5</v>
      </c>
      <c r="Q31" s="16">
        <v>0.75</v>
      </c>
      <c r="R31" s="16">
        <v>1</v>
      </c>
      <c r="S31" s="45">
        <v>1</v>
      </c>
      <c r="T31" s="44">
        <v>1</v>
      </c>
      <c r="U31" s="201"/>
      <c r="V31" s="201"/>
      <c r="W31" s="218" t="s">
        <v>85</v>
      </c>
    </row>
    <row r="32" spans="1:23" ht="35.25" customHeight="1">
      <c r="A32" s="208" t="s">
        <v>36</v>
      </c>
      <c r="B32" s="209"/>
      <c r="C32" s="209"/>
      <c r="D32" s="209"/>
      <c r="E32" s="209"/>
      <c r="F32" s="209"/>
      <c r="G32" s="209"/>
      <c r="H32" s="209"/>
      <c r="I32" s="209"/>
      <c r="J32" s="209"/>
      <c r="K32" s="209"/>
      <c r="L32" s="32"/>
      <c r="M32" s="3">
        <f>SUM(M31:M31)</f>
        <v>1</v>
      </c>
      <c r="N32" s="7"/>
      <c r="O32" s="13"/>
      <c r="P32" s="13"/>
      <c r="Q32" s="13"/>
      <c r="R32" s="13"/>
      <c r="S32" s="3"/>
      <c r="T32" s="3">
        <f>SUM(T31:T31)</f>
        <v>1</v>
      </c>
      <c r="U32" s="3">
        <v>0.1</v>
      </c>
      <c r="V32" s="3">
        <f>+U32*T32</f>
        <v>0.1</v>
      </c>
      <c r="W32" s="9"/>
    </row>
    <row r="33" spans="1:23" ht="116.25" customHeight="1">
      <c r="A33" s="212" t="s">
        <v>27</v>
      </c>
      <c r="B33" s="213" t="s">
        <v>86</v>
      </c>
      <c r="C33" s="213" t="s">
        <v>87</v>
      </c>
      <c r="D33" s="39" t="s">
        <v>88</v>
      </c>
      <c r="E33" s="210" t="s">
        <v>89</v>
      </c>
      <c r="F33" s="215">
        <v>1</v>
      </c>
      <c r="G33" s="211">
        <v>1</v>
      </c>
      <c r="H33" s="211">
        <v>1</v>
      </c>
      <c r="I33" s="211">
        <v>1</v>
      </c>
      <c r="J33" s="211">
        <v>1</v>
      </c>
      <c r="K33" s="215">
        <v>1126</v>
      </c>
      <c r="L33" s="34" t="s">
        <v>90</v>
      </c>
      <c r="M33" s="2">
        <v>1</v>
      </c>
      <c r="N33" s="19" t="s">
        <v>33</v>
      </c>
      <c r="O33" s="16">
        <v>0.25</v>
      </c>
      <c r="P33" s="16">
        <v>0.5</v>
      </c>
      <c r="Q33" s="16">
        <v>0.75</v>
      </c>
      <c r="R33" s="16">
        <v>1</v>
      </c>
      <c r="S33" s="45">
        <v>1</v>
      </c>
      <c r="T33" s="44">
        <f>+S33*M33</f>
        <v>1</v>
      </c>
      <c r="U33" s="201">
        <v>0.75</v>
      </c>
      <c r="V33" s="201"/>
      <c r="W33" s="218" t="s">
        <v>91</v>
      </c>
    </row>
    <row r="34" spans="1:23" ht="35.25" customHeight="1">
      <c r="A34" s="208" t="s">
        <v>36</v>
      </c>
      <c r="B34" s="209"/>
      <c r="C34" s="209"/>
      <c r="D34" s="209"/>
      <c r="E34" s="209"/>
      <c r="F34" s="209"/>
      <c r="G34" s="209"/>
      <c r="H34" s="209"/>
      <c r="I34" s="209"/>
      <c r="J34" s="209"/>
      <c r="K34" s="209"/>
      <c r="L34" s="32"/>
      <c r="M34" s="3">
        <f>SUM(M33:M33)</f>
        <v>1</v>
      </c>
      <c r="N34" s="7"/>
      <c r="O34" s="13"/>
      <c r="P34" s="13"/>
      <c r="Q34" s="13"/>
      <c r="R34" s="13"/>
      <c r="S34" s="3"/>
      <c r="T34" s="230">
        <f>SUM(T33:T33)</f>
        <v>1</v>
      </c>
      <c r="U34" s="3">
        <v>0.1</v>
      </c>
      <c r="V34" s="3">
        <f>+U34*T34</f>
        <v>0.1</v>
      </c>
      <c r="W34" s="9"/>
    </row>
    <row r="35" spans="1:23" ht="34.5" customHeight="1">
      <c r="A35" s="236" t="s">
        <v>92</v>
      </c>
      <c r="B35" s="237"/>
      <c r="C35" s="237"/>
      <c r="D35" s="237"/>
      <c r="E35" s="237"/>
      <c r="F35" s="4"/>
      <c r="G35" s="4"/>
      <c r="H35" s="4"/>
      <c r="I35" s="4"/>
      <c r="J35" s="4"/>
      <c r="K35" s="6">
        <f>+K10+K13+K16+K21+K23+K26+K28+K31</f>
        <v>757</v>
      </c>
      <c r="L35" s="35"/>
      <c r="M35" s="6"/>
      <c r="N35" s="8"/>
      <c r="O35" s="266"/>
      <c r="P35" s="267"/>
      <c r="Q35" s="267"/>
      <c r="R35" s="267"/>
      <c r="S35" s="267"/>
      <c r="T35" s="268"/>
      <c r="U35" s="10">
        <f>+U12+U15+U20+U22+U25+U27+U30+U32+U34</f>
        <v>0.9099999999999999</v>
      </c>
      <c r="V35" s="10">
        <f>+V12+V15+V20+V22+V25+V27+V30+V32+V34</f>
        <v>0.9009999999999999</v>
      </c>
      <c r="W35" s="9"/>
    </row>
    <row r="38" spans="1:3" ht="15">
      <c r="A38" s="18"/>
      <c r="B38" s="18"/>
      <c r="C38" s="18"/>
    </row>
    <row r="39" ht="15">
      <c r="A39" s="1" t="s">
        <v>93</v>
      </c>
    </row>
  </sheetData>
  <sheetProtection/>
  <mergeCells count="92">
    <mergeCell ref="E16:E19"/>
    <mergeCell ref="G10:G11"/>
    <mergeCell ref="H10:H11"/>
    <mergeCell ref="I10:I11"/>
    <mergeCell ref="J10:J11"/>
    <mergeCell ref="G16:G19"/>
    <mergeCell ref="H16:H19"/>
    <mergeCell ref="I16:I19"/>
    <mergeCell ref="A16:A19"/>
    <mergeCell ref="C1:V4"/>
    <mergeCell ref="F16:F19"/>
    <mergeCell ref="K16:K19"/>
    <mergeCell ref="K13:K14"/>
    <mergeCell ref="U13:U14"/>
    <mergeCell ref="V13:V14"/>
    <mergeCell ref="U8:U9"/>
    <mergeCell ref="S8:S9"/>
    <mergeCell ref="C16:C19"/>
    <mergeCell ref="A1:B4"/>
    <mergeCell ref="U16:U18"/>
    <mergeCell ref="V16:V18"/>
    <mergeCell ref="B8:B9"/>
    <mergeCell ref="N8:N9"/>
    <mergeCell ref="D16:D19"/>
    <mergeCell ref="J23:J24"/>
    <mergeCell ref="A20:L20"/>
    <mergeCell ref="A22:L22"/>
    <mergeCell ref="A6:M6"/>
    <mergeCell ref="M8:M9"/>
    <mergeCell ref="D8:D9"/>
    <mergeCell ref="A8:A9"/>
    <mergeCell ref="G8:J8"/>
    <mergeCell ref="L8:L9"/>
    <mergeCell ref="C13:C14"/>
    <mergeCell ref="D13:D14"/>
    <mergeCell ref="E13:E14"/>
    <mergeCell ref="F13:F14"/>
    <mergeCell ref="J16:J19"/>
    <mergeCell ref="A15:L15"/>
    <mergeCell ref="B16:B19"/>
    <mergeCell ref="O35:T35"/>
    <mergeCell ref="A35:E35"/>
    <mergeCell ref="A28:A29"/>
    <mergeCell ref="B28:B29"/>
    <mergeCell ref="C28:C29"/>
    <mergeCell ref="D28:D29"/>
    <mergeCell ref="E28:E29"/>
    <mergeCell ref="F28:F29"/>
    <mergeCell ref="K28:K29"/>
    <mergeCell ref="W23:W24"/>
    <mergeCell ref="W28:W29"/>
    <mergeCell ref="G28:G29"/>
    <mergeCell ref="H28:H29"/>
    <mergeCell ref="I28:I29"/>
    <mergeCell ref="A25:L25"/>
    <mergeCell ref="J28:J29"/>
    <mergeCell ref="A23:A24"/>
    <mergeCell ref="B23:B24"/>
    <mergeCell ref="E23:E24"/>
    <mergeCell ref="C23:C24"/>
    <mergeCell ref="D23:D24"/>
    <mergeCell ref="F23:F24"/>
    <mergeCell ref="K23:K24"/>
    <mergeCell ref="G23:G24"/>
    <mergeCell ref="H23:H24"/>
    <mergeCell ref="A13:A14"/>
    <mergeCell ref="B13:B14"/>
    <mergeCell ref="T8:T9"/>
    <mergeCell ref="F8:F9"/>
    <mergeCell ref="E8:E9"/>
    <mergeCell ref="J13:J14"/>
    <mergeCell ref="G13:G14"/>
    <mergeCell ref="H13:H14"/>
    <mergeCell ref="I13:I14"/>
    <mergeCell ref="K8:K9"/>
    <mergeCell ref="O8:R8"/>
    <mergeCell ref="W13:W14"/>
    <mergeCell ref="W16:W19"/>
    <mergeCell ref="W8:W9"/>
    <mergeCell ref="A12:L12"/>
    <mergeCell ref="F10:F11"/>
    <mergeCell ref="A10:A11"/>
    <mergeCell ref="B10:B11"/>
    <mergeCell ref="D10:D11"/>
    <mergeCell ref="C10:C11"/>
    <mergeCell ref="C8:C9"/>
    <mergeCell ref="E10:E11"/>
    <mergeCell ref="K10:K11"/>
    <mergeCell ref="V8:V9"/>
    <mergeCell ref="W10:W11"/>
    <mergeCell ref="U10:U11"/>
    <mergeCell ref="V10:V11"/>
  </mergeCells>
  <dataValidations count="1">
    <dataValidation type="textLength" operator="lessThanOrEqual" allowBlank="1" showInputMessage="1" showErrorMessage="1" promptTitle="Número máximo de caracteres" prompt="Esta celda tendrá máximo 400 caracteres" sqref="W22 W15 W20 W25 W27 W30 W12 W32 W34:W65423 W6:W9">
      <formula1>400</formula1>
    </dataValidation>
  </dataValidations>
  <printOptions/>
  <pageMargins left="0.3937007874015748" right="0" top="0.3937007874015748" bottom="0.3937007874015748" header="0.31496062992125984" footer="0.31496062992125984"/>
  <pageSetup horizontalDpi="600" verticalDpi="600" orientation="landscape" scale="65" r:id="rId4"/>
  <rowBreaks count="1" manualBreakCount="1">
    <brk id="22" max="255" man="1"/>
  </rowBreaks>
  <drawing r:id="rId3"/>
  <legacyDrawing r:id="rId2"/>
</worksheet>
</file>

<file path=xl/worksheets/sheet2.xml><?xml version="1.0" encoding="utf-8"?>
<worksheet xmlns="http://schemas.openxmlformats.org/spreadsheetml/2006/main" xmlns:r="http://schemas.openxmlformats.org/officeDocument/2006/relationships">
  <dimension ref="A1:H10"/>
  <sheetViews>
    <sheetView zoomScalePageLayoutView="0" workbookViewId="0" topLeftCell="A5">
      <selection activeCell="D27" sqref="D27"/>
    </sheetView>
  </sheetViews>
  <sheetFormatPr defaultColWidth="11.421875" defaultRowHeight="15"/>
  <cols>
    <col min="1" max="1" width="11.421875" style="188" customWidth="1"/>
    <col min="2" max="2" width="19.00390625" style="179" customWidth="1"/>
    <col min="3" max="3" width="28.00390625" style="179" customWidth="1"/>
    <col min="4" max="4" width="52.7109375" style="179" customWidth="1"/>
    <col min="5" max="5" width="53.57421875" style="179" customWidth="1"/>
    <col min="8" max="8" width="19.00390625" style="0" customWidth="1"/>
  </cols>
  <sheetData>
    <row r="1" spans="1:5" ht="15">
      <c r="A1" s="189"/>
      <c r="B1" s="184" t="s">
        <v>94</v>
      </c>
      <c r="C1" s="184" t="s">
        <v>95</v>
      </c>
      <c r="D1" s="184" t="s">
        <v>96</v>
      </c>
      <c r="E1" s="184" t="s">
        <v>97</v>
      </c>
    </row>
    <row r="2" spans="1:8" ht="179.25" customHeight="1">
      <c r="A2" s="189">
        <v>1</v>
      </c>
      <c r="B2" s="185" t="s">
        <v>98</v>
      </c>
      <c r="C2" s="185">
        <v>405</v>
      </c>
      <c r="D2" s="186" t="s">
        <v>99</v>
      </c>
      <c r="E2" s="187">
        <v>503849700</v>
      </c>
      <c r="H2" s="183"/>
    </row>
    <row r="3" spans="1:5" ht="75" customHeight="1">
      <c r="A3" s="189">
        <v>2</v>
      </c>
      <c r="B3" s="185" t="s">
        <v>100</v>
      </c>
      <c r="C3" s="178">
        <v>46000010452</v>
      </c>
      <c r="D3" s="186" t="s">
        <v>101</v>
      </c>
      <c r="E3" s="187">
        <v>4679455000</v>
      </c>
    </row>
    <row r="4" spans="1:5" ht="89.25" customHeight="1">
      <c r="A4" s="189">
        <v>3</v>
      </c>
      <c r="B4" s="185" t="s">
        <v>102</v>
      </c>
      <c r="C4" s="178">
        <v>4600010487</v>
      </c>
      <c r="D4" s="186" t="s">
        <v>103</v>
      </c>
      <c r="E4" s="187">
        <v>2550000000</v>
      </c>
    </row>
    <row r="5" spans="1:5" ht="124.5" customHeight="1">
      <c r="A5" s="189">
        <v>4</v>
      </c>
      <c r="B5" s="185" t="s">
        <v>104</v>
      </c>
      <c r="C5" s="185"/>
      <c r="D5" s="186" t="s">
        <v>105</v>
      </c>
      <c r="E5" s="187">
        <v>231605000</v>
      </c>
    </row>
    <row r="6" spans="1:5" ht="84">
      <c r="A6" s="189">
        <v>5</v>
      </c>
      <c r="B6" s="185" t="s">
        <v>106</v>
      </c>
      <c r="C6" s="178" t="s">
        <v>107</v>
      </c>
      <c r="D6" s="186" t="s">
        <v>108</v>
      </c>
      <c r="E6" s="187">
        <v>48923580</v>
      </c>
    </row>
    <row r="7" spans="1:5" ht="63.75">
      <c r="A7" s="189">
        <v>6</v>
      </c>
      <c r="B7" s="185" t="s">
        <v>109</v>
      </c>
      <c r="C7" s="178">
        <v>4600010465</v>
      </c>
      <c r="D7" s="186" t="s">
        <v>110</v>
      </c>
      <c r="E7" s="187">
        <v>499507990</v>
      </c>
    </row>
    <row r="8" spans="1:5" ht="60">
      <c r="A8" s="189">
        <v>7</v>
      </c>
      <c r="B8" s="185" t="s">
        <v>111</v>
      </c>
      <c r="C8" s="178">
        <v>375</v>
      </c>
      <c r="D8" s="186" t="s">
        <v>112</v>
      </c>
      <c r="E8" s="187">
        <v>695965477</v>
      </c>
    </row>
    <row r="9" spans="1:5" ht="48">
      <c r="A9" s="189">
        <v>8</v>
      </c>
      <c r="B9" s="185" t="s">
        <v>113</v>
      </c>
      <c r="C9" s="178" t="s">
        <v>114</v>
      </c>
      <c r="D9" s="186" t="s">
        <v>115</v>
      </c>
      <c r="E9" s="187">
        <v>1878095898</v>
      </c>
    </row>
    <row r="10" ht="15.75">
      <c r="E10" s="187">
        <f>SUM(E2:E9)</f>
        <v>11087402645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B78"/>
  <sheetViews>
    <sheetView zoomScale="80" zoomScaleNormal="80" zoomScalePageLayoutView="80" workbookViewId="0" topLeftCell="C60">
      <selection activeCell="K76" sqref="K76:K77"/>
    </sheetView>
  </sheetViews>
  <sheetFormatPr defaultColWidth="11.421875" defaultRowHeight="15"/>
  <cols>
    <col min="3" max="3" width="80.28125" style="0" customWidth="1"/>
    <col min="6" max="6" width="24.8515625" style="0" customWidth="1"/>
    <col min="7" max="7" width="33.140625" style="0" bestFit="1" customWidth="1"/>
    <col min="9" max="9" width="25.00390625" style="0" customWidth="1"/>
    <col min="26" max="26" width="16.421875" style="0" customWidth="1"/>
    <col min="28" max="28" width="25.421875" style="0" customWidth="1"/>
  </cols>
  <sheetData>
    <row r="1" spans="1:28" ht="15">
      <c r="A1" s="220" t="s">
        <v>116</v>
      </c>
      <c r="B1" s="220"/>
      <c r="C1" s="220"/>
      <c r="D1" s="53"/>
      <c r="E1" s="53"/>
      <c r="F1" s="53"/>
      <c r="G1" s="53"/>
      <c r="H1" s="53"/>
      <c r="I1" s="53"/>
      <c r="J1" s="53"/>
      <c r="K1" s="53"/>
      <c r="L1" s="53"/>
      <c r="M1" s="53"/>
      <c r="N1" s="53"/>
      <c r="O1" s="53"/>
      <c r="P1" s="53"/>
      <c r="Q1" s="53"/>
      <c r="R1" s="53"/>
      <c r="S1" s="53"/>
      <c r="T1" s="53"/>
      <c r="U1" s="53"/>
      <c r="V1" s="53"/>
      <c r="W1" s="53"/>
      <c r="X1" s="53"/>
      <c r="Y1" s="190"/>
      <c r="Z1" s="191"/>
      <c r="AA1" s="191"/>
      <c r="AB1" s="53"/>
    </row>
    <row r="2" spans="1:28" ht="15.75" customHeight="1">
      <c r="A2" s="299" t="s">
        <v>117</v>
      </c>
      <c r="B2" s="300"/>
      <c r="C2" s="300"/>
      <c r="D2" s="300"/>
      <c r="E2" s="300"/>
      <c r="F2" s="300"/>
      <c r="G2" s="300"/>
      <c r="H2" s="300"/>
      <c r="I2" s="301" t="s">
        <v>118</v>
      </c>
      <c r="J2" s="301"/>
      <c r="K2" s="301"/>
      <c r="L2" s="302"/>
      <c r="M2" s="303" t="s">
        <v>119</v>
      </c>
      <c r="N2" s="304"/>
      <c r="O2" s="304"/>
      <c r="P2" s="304"/>
      <c r="Q2" s="304"/>
      <c r="R2" s="305"/>
      <c r="S2" s="306" t="s">
        <v>120</v>
      </c>
      <c r="T2" s="307"/>
      <c r="U2" s="307"/>
      <c r="V2" s="308"/>
      <c r="W2" s="309" t="s">
        <v>121</v>
      </c>
      <c r="X2" s="310"/>
      <c r="Y2" s="297" t="s">
        <v>122</v>
      </c>
      <c r="Z2" s="298"/>
      <c r="AA2" s="298"/>
      <c r="AB2" s="298"/>
    </row>
    <row r="3" spans="1:28" ht="94.5">
      <c r="A3" s="54" t="s">
        <v>123</v>
      </c>
      <c r="B3" s="55" t="s">
        <v>124</v>
      </c>
      <c r="C3" s="55" t="s">
        <v>125</v>
      </c>
      <c r="D3" s="55" t="s">
        <v>126</v>
      </c>
      <c r="E3" s="55" t="s">
        <v>127</v>
      </c>
      <c r="F3" s="55" t="s">
        <v>128</v>
      </c>
      <c r="G3" s="55" t="s">
        <v>129</v>
      </c>
      <c r="H3" s="55" t="s">
        <v>130</v>
      </c>
      <c r="I3" s="56" t="s">
        <v>131</v>
      </c>
      <c r="J3" s="56" t="s">
        <v>132</v>
      </c>
      <c r="K3" s="56" t="s">
        <v>133</v>
      </c>
      <c r="L3" s="56" t="s">
        <v>134</v>
      </c>
      <c r="M3" s="57" t="s">
        <v>135</v>
      </c>
      <c r="N3" s="57" t="s">
        <v>136</v>
      </c>
      <c r="O3" s="57" t="s">
        <v>137</v>
      </c>
      <c r="P3" s="57" t="s">
        <v>138</v>
      </c>
      <c r="Q3" s="57" t="s">
        <v>139</v>
      </c>
      <c r="R3" s="58" t="s">
        <v>140</v>
      </c>
      <c r="S3" s="59" t="s">
        <v>141</v>
      </c>
      <c r="T3" s="59" t="s">
        <v>142</v>
      </c>
      <c r="U3" s="59" t="s">
        <v>143</v>
      </c>
      <c r="V3" s="59" t="s">
        <v>144</v>
      </c>
      <c r="W3" s="60" t="s">
        <v>118</v>
      </c>
      <c r="X3" s="61" t="s">
        <v>145</v>
      </c>
      <c r="Y3" s="192" t="s">
        <v>146</v>
      </c>
      <c r="Z3" s="193" t="s">
        <v>147</v>
      </c>
      <c r="AA3" s="193" t="s">
        <v>148</v>
      </c>
      <c r="AB3" s="194" t="s">
        <v>149</v>
      </c>
    </row>
    <row r="4" spans="1:28" ht="15">
      <c r="A4" s="62" t="s">
        <v>150</v>
      </c>
      <c r="B4" s="62">
        <v>1</v>
      </c>
      <c r="C4" s="65" t="s">
        <v>151</v>
      </c>
      <c r="D4" s="62" t="s">
        <v>152</v>
      </c>
      <c r="E4" s="46">
        <v>120</v>
      </c>
      <c r="F4" s="66" t="s">
        <v>153</v>
      </c>
      <c r="G4" s="66" t="s">
        <v>154</v>
      </c>
      <c r="H4" s="66" t="s">
        <v>154</v>
      </c>
      <c r="I4" s="66" t="s">
        <v>155</v>
      </c>
      <c r="J4" s="67" t="s">
        <v>156</v>
      </c>
      <c r="K4" s="66">
        <v>30</v>
      </c>
      <c r="L4" s="66">
        <v>30</v>
      </c>
      <c r="M4" s="66">
        <v>2</v>
      </c>
      <c r="N4" s="66">
        <v>1</v>
      </c>
      <c r="O4" s="66">
        <v>10</v>
      </c>
      <c r="P4" s="66">
        <v>16</v>
      </c>
      <c r="Q4" s="66">
        <v>1</v>
      </c>
      <c r="R4" s="66">
        <f>+Q4+P4+O4+N4+M4</f>
        <v>30</v>
      </c>
      <c r="S4" s="66">
        <v>2</v>
      </c>
      <c r="T4" s="66"/>
      <c r="U4" s="66"/>
      <c r="V4" s="66">
        <f>+S4+T4+U4</f>
        <v>2</v>
      </c>
      <c r="W4" s="67" t="s">
        <v>157</v>
      </c>
      <c r="X4" s="66"/>
      <c r="Y4" s="195">
        <v>450000</v>
      </c>
      <c r="Z4" s="195">
        <f aca="true" t="shared" si="0" ref="Z4:Z9">+Y4*R4</f>
        <v>13500000</v>
      </c>
      <c r="AA4" s="62">
        <v>6044000</v>
      </c>
      <c r="AB4" s="51">
        <f>Z4-AA4</f>
        <v>7456000</v>
      </c>
    </row>
    <row r="5" spans="1:28" ht="15">
      <c r="A5" s="62" t="s">
        <v>150</v>
      </c>
      <c r="B5" s="62">
        <v>2</v>
      </c>
      <c r="C5" s="66" t="s">
        <v>158</v>
      </c>
      <c r="D5" s="62" t="s">
        <v>152</v>
      </c>
      <c r="E5" s="46">
        <v>40</v>
      </c>
      <c r="F5" s="66" t="s">
        <v>153</v>
      </c>
      <c r="G5" s="66" t="s">
        <v>159</v>
      </c>
      <c r="H5" s="66" t="s">
        <v>160</v>
      </c>
      <c r="I5" s="66" t="s">
        <v>161</v>
      </c>
      <c r="J5" s="67" t="s">
        <v>156</v>
      </c>
      <c r="K5" s="66">
        <v>19</v>
      </c>
      <c r="L5" s="66">
        <v>11</v>
      </c>
      <c r="M5" s="66">
        <v>7</v>
      </c>
      <c r="N5" s="66"/>
      <c r="O5" s="66"/>
      <c r="P5" s="66">
        <v>11</v>
      </c>
      <c r="Q5" s="66">
        <v>1</v>
      </c>
      <c r="R5" s="66">
        <f aca="true" t="shared" si="1" ref="R5:R18">+Q5+P5+O5+N5+M5</f>
        <v>19</v>
      </c>
      <c r="S5" s="66"/>
      <c r="T5" s="66"/>
      <c r="U5" s="66">
        <v>1</v>
      </c>
      <c r="V5" s="66">
        <f aca="true" t="shared" si="2" ref="V5:V11">+S5+T5+U5</f>
        <v>1</v>
      </c>
      <c r="W5" s="67"/>
      <c r="X5" s="67" t="s">
        <v>157</v>
      </c>
      <c r="Y5" s="195">
        <v>265000</v>
      </c>
      <c r="Z5" s="195">
        <f t="shared" si="0"/>
        <v>5035000</v>
      </c>
      <c r="AA5" s="62">
        <v>3776250</v>
      </c>
      <c r="AB5" s="51">
        <f>Z5-AA5</f>
        <v>1258750</v>
      </c>
    </row>
    <row r="6" spans="1:28" ht="15">
      <c r="A6" s="62" t="s">
        <v>150</v>
      </c>
      <c r="B6" s="62">
        <v>3</v>
      </c>
      <c r="C6" s="66" t="s">
        <v>162</v>
      </c>
      <c r="D6" s="62" t="s">
        <v>152</v>
      </c>
      <c r="E6" s="46">
        <v>40</v>
      </c>
      <c r="F6" s="66" t="s">
        <v>153</v>
      </c>
      <c r="G6" s="66" t="s">
        <v>159</v>
      </c>
      <c r="H6" s="66" t="s">
        <v>160</v>
      </c>
      <c r="I6" s="66" t="s">
        <v>161</v>
      </c>
      <c r="J6" s="67" t="s">
        <v>156</v>
      </c>
      <c r="K6" s="66">
        <v>13</v>
      </c>
      <c r="L6" s="66">
        <v>11</v>
      </c>
      <c r="M6" s="66"/>
      <c r="N6" s="66"/>
      <c r="O6" s="66"/>
      <c r="P6" s="66">
        <v>6</v>
      </c>
      <c r="Q6" s="66">
        <v>7</v>
      </c>
      <c r="R6" s="66">
        <f t="shared" si="1"/>
        <v>13</v>
      </c>
      <c r="S6" s="66"/>
      <c r="T6" s="66"/>
      <c r="U6" s="66">
        <v>1</v>
      </c>
      <c r="V6" s="66">
        <f t="shared" si="2"/>
        <v>1</v>
      </c>
      <c r="W6" s="67"/>
      <c r="X6" s="67" t="s">
        <v>157</v>
      </c>
      <c r="Y6" s="195">
        <v>265000</v>
      </c>
      <c r="Z6" s="195">
        <f t="shared" si="0"/>
        <v>3445000</v>
      </c>
      <c r="AA6" s="62">
        <v>2583750</v>
      </c>
      <c r="AB6" s="51">
        <f>Z6-AA6</f>
        <v>861250</v>
      </c>
    </row>
    <row r="7" spans="1:28" ht="15">
      <c r="A7" s="62" t="s">
        <v>150</v>
      </c>
      <c r="B7" s="62">
        <v>4</v>
      </c>
      <c r="C7" s="66" t="s">
        <v>163</v>
      </c>
      <c r="D7" s="62" t="s">
        <v>152</v>
      </c>
      <c r="E7" s="46">
        <v>120</v>
      </c>
      <c r="F7" s="66" t="s">
        <v>153</v>
      </c>
      <c r="G7" s="66" t="s">
        <v>159</v>
      </c>
      <c r="H7" s="66" t="s">
        <v>160</v>
      </c>
      <c r="I7" s="66" t="s">
        <v>161</v>
      </c>
      <c r="J7" s="67" t="s">
        <v>156</v>
      </c>
      <c r="K7" s="66">
        <v>17</v>
      </c>
      <c r="L7" s="66">
        <v>17</v>
      </c>
      <c r="M7" s="66"/>
      <c r="N7" s="66">
        <v>5</v>
      </c>
      <c r="O7" s="66">
        <v>9</v>
      </c>
      <c r="P7" s="66">
        <v>3</v>
      </c>
      <c r="Q7" s="66"/>
      <c r="R7" s="66">
        <f t="shared" si="1"/>
        <v>17</v>
      </c>
      <c r="S7" s="66">
        <v>1</v>
      </c>
      <c r="T7" s="66"/>
      <c r="U7" s="66">
        <v>1</v>
      </c>
      <c r="V7" s="66">
        <f t="shared" si="2"/>
        <v>2</v>
      </c>
      <c r="W7" s="67"/>
      <c r="X7" s="67" t="s">
        <v>157</v>
      </c>
      <c r="Y7" s="195">
        <v>3665000</v>
      </c>
      <c r="Z7" s="195">
        <f t="shared" si="0"/>
        <v>62305000</v>
      </c>
      <c r="AA7" s="62">
        <f>42000000</f>
        <v>42000000</v>
      </c>
      <c r="AB7" s="51">
        <f>Z7-AA7</f>
        <v>20305000</v>
      </c>
    </row>
    <row r="8" spans="1:28" ht="15">
      <c r="A8" s="62" t="s">
        <v>150</v>
      </c>
      <c r="B8" s="62">
        <v>5</v>
      </c>
      <c r="C8" s="66" t="s">
        <v>164</v>
      </c>
      <c r="D8" s="62" t="s">
        <v>152</v>
      </c>
      <c r="E8" s="46">
        <v>32</v>
      </c>
      <c r="F8" s="66" t="s">
        <v>153</v>
      </c>
      <c r="G8" s="66" t="s">
        <v>159</v>
      </c>
      <c r="H8" s="66" t="s">
        <v>160</v>
      </c>
      <c r="I8" s="66" t="s">
        <v>161</v>
      </c>
      <c r="J8" s="67" t="s">
        <v>156</v>
      </c>
      <c r="K8" s="66">
        <v>10</v>
      </c>
      <c r="L8" s="66">
        <v>5</v>
      </c>
      <c r="M8" s="66"/>
      <c r="N8" s="66"/>
      <c r="O8" s="66"/>
      <c r="P8" s="66">
        <v>10</v>
      </c>
      <c r="Q8" s="66"/>
      <c r="R8" s="66">
        <f t="shared" si="1"/>
        <v>10</v>
      </c>
      <c r="S8" s="66"/>
      <c r="T8" s="66"/>
      <c r="U8" s="66">
        <v>1</v>
      </c>
      <c r="V8" s="66">
        <f t="shared" si="2"/>
        <v>1</v>
      </c>
      <c r="W8" s="67" t="s">
        <v>157</v>
      </c>
      <c r="X8" s="67"/>
      <c r="Y8" s="66">
        <v>160000</v>
      </c>
      <c r="Z8" s="195">
        <f t="shared" si="0"/>
        <v>1600000</v>
      </c>
      <c r="AA8" s="62">
        <f>141749*10</f>
        <v>1417490</v>
      </c>
      <c r="AB8" s="51">
        <f>Z8-AA8</f>
        <v>182510</v>
      </c>
    </row>
    <row r="9" spans="1:28" ht="15">
      <c r="A9" s="62" t="s">
        <v>150</v>
      </c>
      <c r="B9" s="62">
        <v>6</v>
      </c>
      <c r="C9" s="66" t="s">
        <v>165</v>
      </c>
      <c r="D9" s="62" t="s">
        <v>152</v>
      </c>
      <c r="E9" s="46">
        <v>120</v>
      </c>
      <c r="F9" s="66" t="s">
        <v>153</v>
      </c>
      <c r="G9" s="66" t="s">
        <v>166</v>
      </c>
      <c r="H9" s="66" t="s">
        <v>166</v>
      </c>
      <c r="I9" s="66" t="s">
        <v>161</v>
      </c>
      <c r="J9" s="67" t="s">
        <v>156</v>
      </c>
      <c r="K9" s="66">
        <v>5</v>
      </c>
      <c r="L9" s="66">
        <v>5</v>
      </c>
      <c r="M9" s="66">
        <v>4</v>
      </c>
      <c r="N9" s="66"/>
      <c r="O9" s="66"/>
      <c r="P9" s="66">
        <v>1</v>
      </c>
      <c r="Q9" s="66"/>
      <c r="R9" s="66">
        <f t="shared" si="1"/>
        <v>5</v>
      </c>
      <c r="S9" s="66"/>
      <c r="T9" s="66"/>
      <c r="U9" s="66">
        <v>2</v>
      </c>
      <c r="V9" s="66">
        <f t="shared" si="2"/>
        <v>2</v>
      </c>
      <c r="W9" s="67" t="s">
        <v>157</v>
      </c>
      <c r="X9" s="67"/>
      <c r="Y9" s="195">
        <v>450000</v>
      </c>
      <c r="Z9" s="195">
        <f t="shared" si="0"/>
        <v>2250000</v>
      </c>
      <c r="AA9" s="62">
        <v>0</v>
      </c>
      <c r="AB9" s="51">
        <f>Z9</f>
        <v>2250000</v>
      </c>
    </row>
    <row r="10" spans="1:28" ht="15">
      <c r="A10" s="62" t="s">
        <v>150</v>
      </c>
      <c r="B10" s="62">
        <v>7</v>
      </c>
      <c r="C10" s="66" t="s">
        <v>167</v>
      </c>
      <c r="D10" s="62" t="s">
        <v>152</v>
      </c>
      <c r="E10" s="46">
        <v>60</v>
      </c>
      <c r="F10" s="66" t="s">
        <v>153</v>
      </c>
      <c r="G10" s="66" t="s">
        <v>159</v>
      </c>
      <c r="H10" s="66" t="s">
        <v>160</v>
      </c>
      <c r="I10" s="66" t="s">
        <v>168</v>
      </c>
      <c r="J10" s="67" t="s">
        <v>156</v>
      </c>
      <c r="K10" s="66">
        <v>9</v>
      </c>
      <c r="L10" s="66">
        <v>9</v>
      </c>
      <c r="M10" s="66"/>
      <c r="N10" s="66"/>
      <c r="O10" s="66"/>
      <c r="P10" s="66">
        <v>9</v>
      </c>
      <c r="Q10" s="66"/>
      <c r="R10" s="66">
        <f t="shared" si="1"/>
        <v>9</v>
      </c>
      <c r="S10" s="66">
        <v>2</v>
      </c>
      <c r="T10" s="66"/>
      <c r="U10" s="66"/>
      <c r="V10" s="66">
        <f t="shared" si="2"/>
        <v>2</v>
      </c>
      <c r="W10" s="67" t="s">
        <v>157</v>
      </c>
      <c r="X10" s="67"/>
      <c r="Y10" s="195">
        <v>140000</v>
      </c>
      <c r="Z10" s="195">
        <f>+Y10*R9</f>
        <v>700000</v>
      </c>
      <c r="AA10" s="62">
        <v>0</v>
      </c>
      <c r="AB10" s="51">
        <f>Z10</f>
        <v>700000</v>
      </c>
    </row>
    <row r="11" spans="1:28" ht="15">
      <c r="A11" s="62" t="s">
        <v>150</v>
      </c>
      <c r="B11" s="62">
        <v>8</v>
      </c>
      <c r="C11" s="66" t="s">
        <v>169</v>
      </c>
      <c r="D11" s="62" t="s">
        <v>152</v>
      </c>
      <c r="E11" s="46">
        <v>60</v>
      </c>
      <c r="F11" s="66" t="s">
        <v>153</v>
      </c>
      <c r="G11" s="66" t="s">
        <v>159</v>
      </c>
      <c r="H11" s="66" t="s">
        <v>160</v>
      </c>
      <c r="I11" s="66" t="s">
        <v>168</v>
      </c>
      <c r="J11" s="67" t="s">
        <v>156</v>
      </c>
      <c r="K11" s="66">
        <v>4</v>
      </c>
      <c r="L11" s="66">
        <v>4</v>
      </c>
      <c r="M11" s="66"/>
      <c r="N11" s="66"/>
      <c r="O11" s="66"/>
      <c r="P11" s="66">
        <v>4</v>
      </c>
      <c r="Q11" s="66"/>
      <c r="R11" s="66">
        <f t="shared" si="1"/>
        <v>4</v>
      </c>
      <c r="S11" s="66">
        <v>2</v>
      </c>
      <c r="T11" s="66"/>
      <c r="U11" s="66"/>
      <c r="V11" s="66">
        <f t="shared" si="2"/>
        <v>2</v>
      </c>
      <c r="W11" s="67" t="s">
        <v>157</v>
      </c>
      <c r="X11" s="67"/>
      <c r="Y11" s="195">
        <v>140000</v>
      </c>
      <c r="Z11" s="195">
        <f>+Y11*R10</f>
        <v>1260000</v>
      </c>
      <c r="AA11" s="62">
        <v>0</v>
      </c>
      <c r="AB11" s="51">
        <f>Z11</f>
        <v>1260000</v>
      </c>
    </row>
    <row r="12" spans="1:28" ht="15">
      <c r="A12" s="62" t="s">
        <v>150</v>
      </c>
      <c r="B12" s="62">
        <v>9</v>
      </c>
      <c r="C12" s="66" t="s">
        <v>170</v>
      </c>
      <c r="D12" s="72" t="s">
        <v>152</v>
      </c>
      <c r="E12" s="47">
        <v>120</v>
      </c>
      <c r="F12" s="66" t="s">
        <v>171</v>
      </c>
      <c r="G12" s="48" t="s">
        <v>172</v>
      </c>
      <c r="H12" s="48" t="s">
        <v>173</v>
      </c>
      <c r="I12" s="66" t="s">
        <v>161</v>
      </c>
      <c r="J12" s="67" t="s">
        <v>156</v>
      </c>
      <c r="K12" s="48">
        <v>14</v>
      </c>
      <c r="L12" s="48">
        <v>14</v>
      </c>
      <c r="M12" s="62"/>
      <c r="N12" s="62"/>
      <c r="O12" s="62"/>
      <c r="P12" s="48">
        <v>14</v>
      </c>
      <c r="Q12" s="62"/>
      <c r="R12" s="48">
        <f t="shared" si="1"/>
        <v>14</v>
      </c>
      <c r="S12" s="62"/>
      <c r="T12" s="62"/>
      <c r="U12" s="62">
        <v>1</v>
      </c>
      <c r="V12" s="62">
        <v>1</v>
      </c>
      <c r="W12" s="62"/>
      <c r="X12" s="73" t="s">
        <v>157</v>
      </c>
      <c r="Y12" s="49">
        <v>100000</v>
      </c>
      <c r="Z12" s="49">
        <v>1400000</v>
      </c>
      <c r="AA12" s="62">
        <v>0</v>
      </c>
      <c r="AB12" s="49">
        <f>Z12</f>
        <v>1400000</v>
      </c>
    </row>
    <row r="13" spans="1:28" ht="15">
      <c r="A13" s="62" t="s">
        <v>150</v>
      </c>
      <c r="B13" s="62">
        <v>10</v>
      </c>
      <c r="C13" s="66" t="s">
        <v>174</v>
      </c>
      <c r="D13" s="72" t="s">
        <v>152</v>
      </c>
      <c r="E13" s="50">
        <v>120</v>
      </c>
      <c r="F13" s="66" t="s">
        <v>153</v>
      </c>
      <c r="G13" s="66" t="s">
        <v>154</v>
      </c>
      <c r="H13" s="66" t="s">
        <v>154</v>
      </c>
      <c r="I13" s="66" t="s">
        <v>161</v>
      </c>
      <c r="J13" s="67" t="s">
        <v>156</v>
      </c>
      <c r="K13" s="66">
        <v>17</v>
      </c>
      <c r="L13" s="66">
        <v>17</v>
      </c>
      <c r="M13" s="66"/>
      <c r="N13" s="66"/>
      <c r="O13" s="66">
        <v>6</v>
      </c>
      <c r="P13" s="66">
        <v>11</v>
      </c>
      <c r="Q13" s="66"/>
      <c r="R13" s="66">
        <f t="shared" si="1"/>
        <v>17</v>
      </c>
      <c r="S13" s="66">
        <v>1</v>
      </c>
      <c r="T13" s="66"/>
      <c r="U13" s="66"/>
      <c r="V13" s="66">
        <f aca="true" t="shared" si="3" ref="V13:V18">+S13+T13+U13</f>
        <v>1</v>
      </c>
      <c r="W13" s="67" t="s">
        <v>157</v>
      </c>
      <c r="X13" s="67"/>
      <c r="Y13" s="196">
        <v>450000</v>
      </c>
      <c r="Z13" s="195">
        <f>+Y13*R13</f>
        <v>7650000</v>
      </c>
      <c r="AA13" s="66">
        <v>0</v>
      </c>
      <c r="AB13" s="51">
        <f>Z13</f>
        <v>7650000</v>
      </c>
    </row>
    <row r="14" spans="1:28" ht="15">
      <c r="A14" s="62" t="s">
        <v>150</v>
      </c>
      <c r="B14" s="62">
        <v>11</v>
      </c>
      <c r="C14" s="66" t="s">
        <v>175</v>
      </c>
      <c r="D14" s="72" t="s">
        <v>152</v>
      </c>
      <c r="E14" s="46">
        <v>120</v>
      </c>
      <c r="F14" s="66" t="s">
        <v>153</v>
      </c>
      <c r="G14" s="66" t="s">
        <v>154</v>
      </c>
      <c r="H14" s="66" t="s">
        <v>154</v>
      </c>
      <c r="I14" s="66" t="s">
        <v>161</v>
      </c>
      <c r="J14" s="67" t="s">
        <v>156</v>
      </c>
      <c r="K14" s="66">
        <v>21</v>
      </c>
      <c r="L14" s="66">
        <v>21</v>
      </c>
      <c r="M14" s="66">
        <v>5</v>
      </c>
      <c r="N14" s="66"/>
      <c r="O14" s="66"/>
      <c r="P14" s="66">
        <v>16</v>
      </c>
      <c r="Q14" s="66"/>
      <c r="R14" s="66">
        <f t="shared" si="1"/>
        <v>21</v>
      </c>
      <c r="S14" s="66"/>
      <c r="T14" s="66"/>
      <c r="U14" s="66">
        <v>1</v>
      </c>
      <c r="V14" s="66">
        <f t="shared" si="3"/>
        <v>1</v>
      </c>
      <c r="W14" s="67" t="s">
        <v>157</v>
      </c>
      <c r="X14" s="67" t="s">
        <v>157</v>
      </c>
      <c r="Y14" s="196">
        <v>450000</v>
      </c>
      <c r="Z14" s="195">
        <f>+Y14*R14</f>
        <v>9450000</v>
      </c>
      <c r="AA14" s="66">
        <f>163794*21</f>
        <v>3439674</v>
      </c>
      <c r="AB14" s="51">
        <f>Z14-AA14</f>
        <v>6010326</v>
      </c>
    </row>
    <row r="15" spans="1:28" ht="15">
      <c r="A15" s="62" t="s">
        <v>150</v>
      </c>
      <c r="B15" s="62">
        <v>12</v>
      </c>
      <c r="C15" s="66" t="s">
        <v>176</v>
      </c>
      <c r="D15" s="72" t="s">
        <v>152</v>
      </c>
      <c r="E15" s="46">
        <v>120</v>
      </c>
      <c r="F15" s="66" t="s">
        <v>153</v>
      </c>
      <c r="G15" s="66" t="s">
        <v>154</v>
      </c>
      <c r="H15" s="66" t="s">
        <v>154</v>
      </c>
      <c r="I15" s="66" t="s">
        <v>161</v>
      </c>
      <c r="J15" s="67" t="s">
        <v>156</v>
      </c>
      <c r="K15" s="66">
        <v>17</v>
      </c>
      <c r="L15" s="66"/>
      <c r="M15" s="66"/>
      <c r="N15" s="66"/>
      <c r="O15" s="66"/>
      <c r="P15" s="66">
        <v>17</v>
      </c>
      <c r="Q15" s="66"/>
      <c r="R15" s="66">
        <f t="shared" si="1"/>
        <v>17</v>
      </c>
      <c r="S15" s="66"/>
      <c r="T15" s="66"/>
      <c r="U15" s="66">
        <v>1</v>
      </c>
      <c r="V15" s="66">
        <v>1</v>
      </c>
      <c r="W15" s="67" t="s">
        <v>157</v>
      </c>
      <c r="X15" s="67"/>
      <c r="Y15" s="196">
        <v>450000</v>
      </c>
      <c r="Z15" s="195">
        <f>+Y15*R15</f>
        <v>7650000</v>
      </c>
      <c r="AA15" s="66">
        <f>199286*K15</f>
        <v>3387862</v>
      </c>
      <c r="AB15" s="51">
        <f>Z15-AA15</f>
        <v>4262138</v>
      </c>
    </row>
    <row r="16" spans="1:28" ht="15">
      <c r="A16" s="62" t="s">
        <v>150</v>
      </c>
      <c r="B16" s="62">
        <v>13</v>
      </c>
      <c r="C16" s="66" t="s">
        <v>177</v>
      </c>
      <c r="D16" s="72" t="s">
        <v>152</v>
      </c>
      <c r="E16" s="46">
        <v>120</v>
      </c>
      <c r="F16" s="66" t="s">
        <v>153</v>
      </c>
      <c r="G16" s="66" t="s">
        <v>154</v>
      </c>
      <c r="H16" s="66" t="s">
        <v>154</v>
      </c>
      <c r="I16" s="66" t="s">
        <v>161</v>
      </c>
      <c r="J16" s="67" t="s">
        <v>156</v>
      </c>
      <c r="K16" s="66">
        <v>15</v>
      </c>
      <c r="L16" s="66"/>
      <c r="M16" s="66">
        <v>2</v>
      </c>
      <c r="N16" s="66"/>
      <c r="O16" s="66"/>
      <c r="P16" s="66">
        <v>13</v>
      </c>
      <c r="Q16" s="66"/>
      <c r="R16" s="66">
        <f t="shared" si="1"/>
        <v>15</v>
      </c>
      <c r="S16" s="66"/>
      <c r="T16" s="66"/>
      <c r="U16" s="66">
        <v>1</v>
      </c>
      <c r="V16" s="66">
        <v>1</v>
      </c>
      <c r="W16" s="67" t="s">
        <v>157</v>
      </c>
      <c r="X16" s="67"/>
      <c r="Y16" s="196">
        <v>450000</v>
      </c>
      <c r="Z16" s="195">
        <f>+Y16*R16</f>
        <v>6750000</v>
      </c>
      <c r="AA16" s="66">
        <f>199286*K16</f>
        <v>2989290</v>
      </c>
      <c r="AB16" s="51">
        <f>Z16-AA16</f>
        <v>3760710</v>
      </c>
    </row>
    <row r="17" spans="1:28" ht="15">
      <c r="A17" s="62" t="s">
        <v>150</v>
      </c>
      <c r="B17" s="62">
        <v>14</v>
      </c>
      <c r="C17" s="66" t="s">
        <v>178</v>
      </c>
      <c r="D17" s="72" t="s">
        <v>152</v>
      </c>
      <c r="E17" s="46">
        <v>120</v>
      </c>
      <c r="F17" s="66" t="s">
        <v>153</v>
      </c>
      <c r="G17" s="66" t="s">
        <v>154</v>
      </c>
      <c r="H17" s="66" t="s">
        <v>154</v>
      </c>
      <c r="I17" s="66" t="s">
        <v>161</v>
      </c>
      <c r="J17" s="67" t="s">
        <v>156</v>
      </c>
      <c r="K17" s="66">
        <v>17</v>
      </c>
      <c r="L17" s="66">
        <v>17</v>
      </c>
      <c r="M17" s="66"/>
      <c r="N17" s="66"/>
      <c r="O17" s="66"/>
      <c r="P17" s="66">
        <v>17</v>
      </c>
      <c r="Q17" s="66"/>
      <c r="R17" s="66">
        <f t="shared" si="1"/>
        <v>17</v>
      </c>
      <c r="S17" s="66"/>
      <c r="T17" s="66"/>
      <c r="U17" s="66">
        <v>1</v>
      </c>
      <c r="V17" s="66">
        <v>1</v>
      </c>
      <c r="W17" s="67" t="s">
        <v>157</v>
      </c>
      <c r="X17" s="67"/>
      <c r="Y17" s="196">
        <v>100000</v>
      </c>
      <c r="Z17" s="195">
        <f>+Y17*R17</f>
        <v>1700000</v>
      </c>
      <c r="AA17" s="66">
        <v>0</v>
      </c>
      <c r="AB17" s="51">
        <f aca="true" t="shared" si="4" ref="AB17:AB34">Z17</f>
        <v>1700000</v>
      </c>
    </row>
    <row r="18" spans="1:28" ht="15">
      <c r="A18" s="62" t="s">
        <v>150</v>
      </c>
      <c r="B18" s="62">
        <v>15</v>
      </c>
      <c r="C18" s="66" t="s">
        <v>179</v>
      </c>
      <c r="D18" s="72" t="s">
        <v>152</v>
      </c>
      <c r="E18" s="46">
        <v>30</v>
      </c>
      <c r="F18" s="66" t="s">
        <v>153</v>
      </c>
      <c r="G18" s="66" t="s">
        <v>154</v>
      </c>
      <c r="H18" s="66" t="s">
        <v>154</v>
      </c>
      <c r="I18" s="66" t="s">
        <v>161</v>
      </c>
      <c r="J18" s="67" t="s">
        <v>156</v>
      </c>
      <c r="K18" s="66">
        <v>75</v>
      </c>
      <c r="L18" s="66">
        <v>75</v>
      </c>
      <c r="M18" s="66"/>
      <c r="N18" s="66"/>
      <c r="O18" s="66"/>
      <c r="P18" s="66">
        <v>75</v>
      </c>
      <c r="Q18" s="66"/>
      <c r="R18" s="66">
        <f t="shared" si="1"/>
        <v>75</v>
      </c>
      <c r="S18" s="66">
        <v>1</v>
      </c>
      <c r="T18" s="66"/>
      <c r="U18" s="66"/>
      <c r="V18" s="66">
        <f t="shared" si="3"/>
        <v>1</v>
      </c>
      <c r="W18" s="67" t="s">
        <v>157</v>
      </c>
      <c r="X18" s="67"/>
      <c r="Y18" s="196">
        <v>50000</v>
      </c>
      <c r="Z18" s="195">
        <f>+Y18*R18</f>
        <v>3750000</v>
      </c>
      <c r="AA18" s="66">
        <v>0</v>
      </c>
      <c r="AB18" s="51">
        <f t="shared" si="4"/>
        <v>3750000</v>
      </c>
    </row>
    <row r="19" spans="1:28" ht="15">
      <c r="A19" s="62" t="s">
        <v>150</v>
      </c>
      <c r="B19" s="62">
        <v>16</v>
      </c>
      <c r="C19" s="48" t="s">
        <v>180</v>
      </c>
      <c r="D19" s="72" t="s">
        <v>152</v>
      </c>
      <c r="E19" s="47">
        <v>32</v>
      </c>
      <c r="F19" s="66" t="s">
        <v>153</v>
      </c>
      <c r="G19" s="66" t="s">
        <v>154</v>
      </c>
      <c r="H19" s="66" t="s">
        <v>154</v>
      </c>
      <c r="I19" s="66" t="s">
        <v>161</v>
      </c>
      <c r="J19" s="67" t="s">
        <v>156</v>
      </c>
      <c r="K19" s="77">
        <v>56</v>
      </c>
      <c r="L19" s="77"/>
      <c r="M19" s="77">
        <v>10</v>
      </c>
      <c r="N19" s="77"/>
      <c r="O19" s="77"/>
      <c r="P19" s="77">
        <v>45</v>
      </c>
      <c r="Q19" s="77">
        <v>1</v>
      </c>
      <c r="R19" s="77">
        <f>SUM(M19:Q19)</f>
        <v>56</v>
      </c>
      <c r="S19" s="62">
        <v>1</v>
      </c>
      <c r="T19" s="62"/>
      <c r="U19" s="62"/>
      <c r="V19" s="62">
        <v>1</v>
      </c>
      <c r="W19" s="67" t="s">
        <v>157</v>
      </c>
      <c r="X19" s="73"/>
      <c r="Y19" s="62">
        <v>210000</v>
      </c>
      <c r="Z19" s="62">
        <f>Y19*15</f>
        <v>3150000</v>
      </c>
      <c r="AA19" s="62">
        <v>0</v>
      </c>
      <c r="AB19" s="62">
        <f t="shared" si="4"/>
        <v>3150000</v>
      </c>
    </row>
    <row r="20" spans="1:28" ht="15">
      <c r="A20" s="62" t="s">
        <v>150</v>
      </c>
      <c r="B20" s="62">
        <v>17</v>
      </c>
      <c r="C20" s="48" t="s">
        <v>181</v>
      </c>
      <c r="D20" s="72" t="s">
        <v>152</v>
      </c>
      <c r="E20" s="47">
        <v>120</v>
      </c>
      <c r="F20" s="66" t="s">
        <v>153</v>
      </c>
      <c r="G20" s="66" t="s">
        <v>154</v>
      </c>
      <c r="H20" s="66" t="s">
        <v>154</v>
      </c>
      <c r="I20" s="66" t="s">
        <v>161</v>
      </c>
      <c r="J20" s="67" t="s">
        <v>156</v>
      </c>
      <c r="K20" s="77">
        <v>7</v>
      </c>
      <c r="L20" s="77"/>
      <c r="M20" s="77">
        <v>2</v>
      </c>
      <c r="N20" s="77"/>
      <c r="O20" s="77"/>
      <c r="P20" s="77">
        <v>4</v>
      </c>
      <c r="Q20" s="77">
        <v>1</v>
      </c>
      <c r="R20" s="77">
        <f>SUM(M20:Q20)</f>
        <v>7</v>
      </c>
      <c r="S20" s="62">
        <v>1</v>
      </c>
      <c r="T20" s="62"/>
      <c r="U20" s="62"/>
      <c r="V20" s="62">
        <v>1</v>
      </c>
      <c r="W20" s="67" t="s">
        <v>157</v>
      </c>
      <c r="X20" s="62"/>
      <c r="Y20" s="62">
        <f>450000</f>
        <v>450000</v>
      </c>
      <c r="Z20" s="62">
        <f>Y20*K20</f>
        <v>3150000</v>
      </c>
      <c r="AA20" s="62">
        <v>0</v>
      </c>
      <c r="AB20" s="62">
        <f t="shared" si="4"/>
        <v>3150000</v>
      </c>
    </row>
    <row r="21" spans="1:28" ht="15">
      <c r="A21" s="62" t="s">
        <v>150</v>
      </c>
      <c r="B21" s="62">
        <v>18</v>
      </c>
      <c r="C21" s="48" t="s">
        <v>182</v>
      </c>
      <c r="D21" s="62" t="s">
        <v>183</v>
      </c>
      <c r="E21" s="47">
        <v>120</v>
      </c>
      <c r="F21" s="66" t="s">
        <v>153</v>
      </c>
      <c r="G21" s="66" t="s">
        <v>154</v>
      </c>
      <c r="H21" s="66" t="s">
        <v>154</v>
      </c>
      <c r="I21" s="66" t="s">
        <v>161</v>
      </c>
      <c r="J21" s="67" t="s">
        <v>156</v>
      </c>
      <c r="K21" s="77">
        <v>10</v>
      </c>
      <c r="L21" s="77"/>
      <c r="M21" s="77">
        <v>10</v>
      </c>
      <c r="N21" s="77"/>
      <c r="O21" s="77"/>
      <c r="P21" s="77"/>
      <c r="Q21" s="77"/>
      <c r="R21" s="77">
        <f>SUM(M21:Q21)</f>
        <v>10</v>
      </c>
      <c r="S21" s="62">
        <v>1</v>
      </c>
      <c r="T21" s="62"/>
      <c r="U21" s="62"/>
      <c r="V21" s="62">
        <v>1</v>
      </c>
      <c r="W21" s="67" t="s">
        <v>157</v>
      </c>
      <c r="X21" s="62"/>
      <c r="Y21" s="62">
        <f>450000</f>
        <v>450000</v>
      </c>
      <c r="Z21" s="62">
        <f>Y21*K21</f>
        <v>4500000</v>
      </c>
      <c r="AA21" s="62">
        <v>0</v>
      </c>
      <c r="AB21" s="62">
        <f t="shared" si="4"/>
        <v>4500000</v>
      </c>
    </row>
    <row r="22" spans="1:28" ht="15">
      <c r="A22" s="62" t="s">
        <v>150</v>
      </c>
      <c r="B22" s="62">
        <v>19</v>
      </c>
      <c r="C22" s="48" t="s">
        <v>184</v>
      </c>
      <c r="D22" s="72" t="s">
        <v>152</v>
      </c>
      <c r="E22" s="47">
        <v>120</v>
      </c>
      <c r="F22" s="66" t="s">
        <v>153</v>
      </c>
      <c r="G22" s="66" t="s">
        <v>154</v>
      </c>
      <c r="H22" s="66" t="s">
        <v>154</v>
      </c>
      <c r="I22" s="66" t="s">
        <v>161</v>
      </c>
      <c r="J22" s="67" t="s">
        <v>156</v>
      </c>
      <c r="K22" s="77">
        <v>15</v>
      </c>
      <c r="L22" s="77"/>
      <c r="M22" s="77">
        <v>15</v>
      </c>
      <c r="N22" s="77"/>
      <c r="O22" s="77"/>
      <c r="P22" s="77"/>
      <c r="Q22" s="77"/>
      <c r="R22" s="77">
        <f>SUM(M22:Q22)</f>
        <v>15</v>
      </c>
      <c r="S22" s="62">
        <v>1</v>
      </c>
      <c r="T22" s="62"/>
      <c r="U22" s="62"/>
      <c r="V22" s="62">
        <v>1</v>
      </c>
      <c r="W22" s="67" t="s">
        <v>157</v>
      </c>
      <c r="X22" s="62"/>
      <c r="Y22" s="62">
        <f>450000</f>
        <v>450000</v>
      </c>
      <c r="Z22" s="62">
        <f>Y22*K22</f>
        <v>6750000</v>
      </c>
      <c r="AA22" s="62">
        <v>0</v>
      </c>
      <c r="AB22" s="62">
        <f t="shared" si="4"/>
        <v>6750000</v>
      </c>
    </row>
    <row r="23" spans="1:28" ht="15">
      <c r="A23" s="62" t="s">
        <v>150</v>
      </c>
      <c r="B23" s="62">
        <v>20</v>
      </c>
      <c r="C23" s="48" t="s">
        <v>185</v>
      </c>
      <c r="D23" s="62" t="s">
        <v>183</v>
      </c>
      <c r="E23" s="47">
        <v>144</v>
      </c>
      <c r="F23" s="66" t="s">
        <v>153</v>
      </c>
      <c r="G23" s="66" t="s">
        <v>186</v>
      </c>
      <c r="H23" s="66" t="s">
        <v>154</v>
      </c>
      <c r="I23" s="66" t="s">
        <v>161</v>
      </c>
      <c r="J23" s="67" t="s">
        <v>156</v>
      </c>
      <c r="K23" s="77">
        <v>9</v>
      </c>
      <c r="L23" s="77"/>
      <c r="M23" s="77"/>
      <c r="N23" s="77"/>
      <c r="O23" s="77"/>
      <c r="P23" s="77">
        <v>9</v>
      </c>
      <c r="Q23" s="77"/>
      <c r="R23" s="77">
        <f>SUM(M23:Q23)</f>
        <v>9</v>
      </c>
      <c r="S23" s="62"/>
      <c r="T23" s="62"/>
      <c r="U23" s="62">
        <v>1</v>
      </c>
      <c r="V23" s="62">
        <v>1</v>
      </c>
      <c r="W23" s="67" t="s">
        <v>157</v>
      </c>
      <c r="X23" s="62"/>
      <c r="Y23" s="62">
        <v>2484348</v>
      </c>
      <c r="Z23" s="62">
        <f aca="true" t="shared" si="5" ref="Z23:Z34">Y23*K23</f>
        <v>22359132</v>
      </c>
      <c r="AA23" s="62">
        <v>0</v>
      </c>
      <c r="AB23" s="62">
        <f t="shared" si="4"/>
        <v>22359132</v>
      </c>
    </row>
    <row r="24" spans="1:28" ht="15">
      <c r="A24" s="77" t="s">
        <v>187</v>
      </c>
      <c r="B24" s="62">
        <v>21</v>
      </c>
      <c r="C24" s="48" t="s">
        <v>188</v>
      </c>
      <c r="D24" s="62" t="s">
        <v>189</v>
      </c>
      <c r="E24" s="47">
        <v>40</v>
      </c>
      <c r="F24" s="66" t="s">
        <v>153</v>
      </c>
      <c r="G24" s="66" t="s">
        <v>186</v>
      </c>
      <c r="H24" s="66" t="s">
        <v>154</v>
      </c>
      <c r="I24" s="66" t="s">
        <v>161</v>
      </c>
      <c r="J24" s="67" t="s">
        <v>156</v>
      </c>
      <c r="K24" s="62">
        <v>17</v>
      </c>
      <c r="L24" s="62"/>
      <c r="M24" s="62"/>
      <c r="N24" s="62"/>
      <c r="O24" s="62"/>
      <c r="P24" s="62"/>
      <c r="Q24" s="62"/>
      <c r="R24" s="77">
        <f aca="true" t="shared" si="6" ref="R24:R34">SUM(M24:Q24)</f>
        <v>0</v>
      </c>
      <c r="S24" s="62"/>
      <c r="T24" s="62"/>
      <c r="U24" s="62">
        <v>1</v>
      </c>
      <c r="V24" s="62">
        <v>1</v>
      </c>
      <c r="W24" s="67" t="s">
        <v>157</v>
      </c>
      <c r="X24" s="62"/>
      <c r="Y24" s="62">
        <v>276000</v>
      </c>
      <c r="Z24" s="62">
        <f t="shared" si="5"/>
        <v>4692000</v>
      </c>
      <c r="AA24" s="62">
        <v>0</v>
      </c>
      <c r="AB24" s="62">
        <f t="shared" si="4"/>
        <v>4692000</v>
      </c>
    </row>
    <row r="25" spans="1:28" ht="15">
      <c r="A25" s="62" t="s">
        <v>187</v>
      </c>
      <c r="B25" s="62">
        <v>22</v>
      </c>
      <c r="C25" s="48" t="s">
        <v>190</v>
      </c>
      <c r="D25" s="62" t="s">
        <v>189</v>
      </c>
      <c r="E25" s="47">
        <v>40</v>
      </c>
      <c r="F25" s="66" t="s">
        <v>153</v>
      </c>
      <c r="G25" s="66" t="s">
        <v>186</v>
      </c>
      <c r="H25" s="66" t="s">
        <v>154</v>
      </c>
      <c r="I25" s="66" t="s">
        <v>161</v>
      </c>
      <c r="J25" s="67" t="s">
        <v>156</v>
      </c>
      <c r="K25" s="62">
        <v>8</v>
      </c>
      <c r="L25" s="62"/>
      <c r="M25" s="62"/>
      <c r="N25" s="62"/>
      <c r="O25" s="62"/>
      <c r="P25" s="62"/>
      <c r="Q25" s="62"/>
      <c r="R25" s="77">
        <f t="shared" si="6"/>
        <v>0</v>
      </c>
      <c r="S25" s="62"/>
      <c r="T25" s="62"/>
      <c r="U25" s="62">
        <v>1</v>
      </c>
      <c r="V25" s="62">
        <v>1</v>
      </c>
      <c r="W25" s="67" t="s">
        <v>157</v>
      </c>
      <c r="X25" s="62"/>
      <c r="Y25" s="62">
        <v>276000</v>
      </c>
      <c r="Z25" s="62">
        <f t="shared" si="5"/>
        <v>2208000</v>
      </c>
      <c r="AA25" s="62">
        <v>0</v>
      </c>
      <c r="AB25" s="62">
        <f t="shared" si="4"/>
        <v>2208000</v>
      </c>
    </row>
    <row r="26" spans="1:28" ht="15">
      <c r="A26" s="62" t="s">
        <v>187</v>
      </c>
      <c r="B26" s="62">
        <v>23</v>
      </c>
      <c r="C26" s="48" t="s">
        <v>191</v>
      </c>
      <c r="D26" s="62" t="s">
        <v>189</v>
      </c>
      <c r="E26" s="47">
        <v>40</v>
      </c>
      <c r="F26" s="66" t="s">
        <v>153</v>
      </c>
      <c r="G26" s="66" t="s">
        <v>186</v>
      </c>
      <c r="H26" s="66" t="s">
        <v>154</v>
      </c>
      <c r="I26" s="66" t="s">
        <v>161</v>
      </c>
      <c r="J26" s="67" t="s">
        <v>156</v>
      </c>
      <c r="K26" s="62">
        <v>12</v>
      </c>
      <c r="L26" s="62"/>
      <c r="M26" s="62"/>
      <c r="N26" s="62"/>
      <c r="O26" s="62"/>
      <c r="P26" s="62"/>
      <c r="Q26" s="62"/>
      <c r="R26" s="77">
        <f t="shared" si="6"/>
        <v>0</v>
      </c>
      <c r="S26" s="62"/>
      <c r="T26" s="62"/>
      <c r="U26" s="62">
        <v>1</v>
      </c>
      <c r="V26" s="62">
        <v>1</v>
      </c>
      <c r="W26" s="67" t="s">
        <v>157</v>
      </c>
      <c r="X26" s="62"/>
      <c r="Y26" s="62">
        <v>276000</v>
      </c>
      <c r="Z26" s="62">
        <f t="shared" si="5"/>
        <v>3312000</v>
      </c>
      <c r="AA26" s="62">
        <v>0</v>
      </c>
      <c r="AB26" s="62">
        <f t="shared" si="4"/>
        <v>3312000</v>
      </c>
    </row>
    <row r="27" spans="1:28" ht="15">
      <c r="A27" s="62" t="s">
        <v>187</v>
      </c>
      <c r="B27" s="62">
        <v>24</v>
      </c>
      <c r="C27" s="48" t="s">
        <v>192</v>
      </c>
      <c r="D27" s="62" t="s">
        <v>189</v>
      </c>
      <c r="E27" s="47">
        <v>40</v>
      </c>
      <c r="F27" s="66" t="s">
        <v>153</v>
      </c>
      <c r="G27" s="66" t="s">
        <v>186</v>
      </c>
      <c r="H27" s="66" t="s">
        <v>154</v>
      </c>
      <c r="I27" s="66" t="s">
        <v>161</v>
      </c>
      <c r="J27" s="67" t="s">
        <v>156</v>
      </c>
      <c r="K27" s="62">
        <v>4</v>
      </c>
      <c r="L27" s="62"/>
      <c r="M27" s="62"/>
      <c r="N27" s="62"/>
      <c r="O27" s="62"/>
      <c r="P27" s="62"/>
      <c r="Q27" s="62"/>
      <c r="R27" s="77">
        <f t="shared" si="6"/>
        <v>0</v>
      </c>
      <c r="S27" s="62"/>
      <c r="T27" s="62"/>
      <c r="U27" s="62">
        <v>1</v>
      </c>
      <c r="V27" s="62">
        <v>1</v>
      </c>
      <c r="W27" s="67" t="s">
        <v>157</v>
      </c>
      <c r="X27" s="62"/>
      <c r="Y27" s="62">
        <v>276000</v>
      </c>
      <c r="Z27" s="62">
        <f t="shared" si="5"/>
        <v>1104000</v>
      </c>
      <c r="AA27" s="62">
        <v>0</v>
      </c>
      <c r="AB27" s="62">
        <f t="shared" si="4"/>
        <v>1104000</v>
      </c>
    </row>
    <row r="28" spans="1:28" ht="15">
      <c r="A28" s="62" t="s">
        <v>187</v>
      </c>
      <c r="B28" s="62">
        <v>25</v>
      </c>
      <c r="C28" s="48" t="s">
        <v>193</v>
      </c>
      <c r="D28" s="62" t="s">
        <v>189</v>
      </c>
      <c r="E28" s="47">
        <v>120</v>
      </c>
      <c r="F28" s="66" t="s">
        <v>153</v>
      </c>
      <c r="G28" s="66" t="s">
        <v>186</v>
      </c>
      <c r="H28" s="66" t="s">
        <v>154</v>
      </c>
      <c r="I28" s="66" t="s">
        <v>161</v>
      </c>
      <c r="J28" s="67" t="s">
        <v>156</v>
      </c>
      <c r="K28" s="62">
        <v>4</v>
      </c>
      <c r="L28" s="62"/>
      <c r="M28" s="62">
        <v>1</v>
      </c>
      <c r="N28" s="62"/>
      <c r="O28" s="62"/>
      <c r="P28" s="62">
        <v>3</v>
      </c>
      <c r="Q28" s="62"/>
      <c r="R28" s="77">
        <f t="shared" si="6"/>
        <v>4</v>
      </c>
      <c r="S28" s="62">
        <v>1</v>
      </c>
      <c r="T28" s="62"/>
      <c r="U28" s="62"/>
      <c r="V28" s="62">
        <v>1</v>
      </c>
      <c r="W28" s="67" t="s">
        <v>157</v>
      </c>
      <c r="X28" s="62"/>
      <c r="Y28" s="62">
        <v>450000</v>
      </c>
      <c r="Z28" s="62">
        <v>0</v>
      </c>
      <c r="AA28" s="62">
        <v>0</v>
      </c>
      <c r="AB28" s="62">
        <f t="shared" si="4"/>
        <v>0</v>
      </c>
    </row>
    <row r="29" spans="1:28" ht="15">
      <c r="A29" s="62" t="s">
        <v>187</v>
      </c>
      <c r="B29" s="62">
        <v>26</v>
      </c>
      <c r="C29" s="48" t="s">
        <v>194</v>
      </c>
      <c r="D29" s="62" t="s">
        <v>183</v>
      </c>
      <c r="E29" s="47">
        <v>30</v>
      </c>
      <c r="F29" s="66" t="s">
        <v>153</v>
      </c>
      <c r="G29" s="66" t="s">
        <v>186</v>
      </c>
      <c r="H29" s="66" t="s">
        <v>154</v>
      </c>
      <c r="I29" s="66" t="s">
        <v>161</v>
      </c>
      <c r="J29" s="67" t="s">
        <v>156</v>
      </c>
      <c r="K29" s="62">
        <v>7</v>
      </c>
      <c r="L29" s="62">
        <v>3</v>
      </c>
      <c r="M29" s="62">
        <v>2</v>
      </c>
      <c r="N29" s="62"/>
      <c r="O29" s="62"/>
      <c r="P29" s="62">
        <v>5</v>
      </c>
      <c r="Q29" s="62"/>
      <c r="R29" s="77">
        <f t="shared" si="6"/>
        <v>7</v>
      </c>
      <c r="S29" s="62">
        <v>1</v>
      </c>
      <c r="T29" s="62"/>
      <c r="U29" s="62"/>
      <c r="V29" s="62">
        <v>1</v>
      </c>
      <c r="W29" s="67" t="s">
        <v>157</v>
      </c>
      <c r="X29" s="62"/>
      <c r="Y29" s="62">
        <v>50000</v>
      </c>
      <c r="Z29" s="62">
        <f t="shared" si="5"/>
        <v>350000</v>
      </c>
      <c r="AA29" s="62">
        <v>0</v>
      </c>
      <c r="AB29" s="62">
        <f t="shared" si="4"/>
        <v>350000</v>
      </c>
    </row>
    <row r="30" spans="1:28" ht="15">
      <c r="A30" s="62" t="s">
        <v>187</v>
      </c>
      <c r="B30" s="62">
        <v>27</v>
      </c>
      <c r="C30" s="48" t="s">
        <v>195</v>
      </c>
      <c r="D30" s="62" t="s">
        <v>183</v>
      </c>
      <c r="E30" s="47">
        <v>120</v>
      </c>
      <c r="F30" s="66" t="s">
        <v>153</v>
      </c>
      <c r="G30" s="66" t="s">
        <v>186</v>
      </c>
      <c r="H30" s="66" t="s">
        <v>154</v>
      </c>
      <c r="I30" s="66" t="s">
        <v>161</v>
      </c>
      <c r="J30" s="67" t="s">
        <v>156</v>
      </c>
      <c r="K30" s="62">
        <v>8</v>
      </c>
      <c r="L30" s="62"/>
      <c r="M30" s="62"/>
      <c r="N30" s="62">
        <v>2</v>
      </c>
      <c r="O30" s="62">
        <v>2</v>
      </c>
      <c r="P30" s="62">
        <v>3</v>
      </c>
      <c r="Q30" s="62">
        <v>1</v>
      </c>
      <c r="R30" s="77">
        <f t="shared" si="6"/>
        <v>8</v>
      </c>
      <c r="S30" s="62">
        <v>2</v>
      </c>
      <c r="T30" s="62"/>
      <c r="U30" s="62"/>
      <c r="V30" s="62">
        <v>2</v>
      </c>
      <c r="W30" s="67" t="s">
        <v>157</v>
      </c>
      <c r="X30" s="62"/>
      <c r="Y30" s="62">
        <v>225000</v>
      </c>
      <c r="Z30" s="62">
        <f t="shared" si="5"/>
        <v>1800000</v>
      </c>
      <c r="AA30" s="62">
        <v>0</v>
      </c>
      <c r="AB30" s="62">
        <f t="shared" si="4"/>
        <v>1800000</v>
      </c>
    </row>
    <row r="31" spans="1:28" ht="15">
      <c r="A31" s="62" t="s">
        <v>187</v>
      </c>
      <c r="B31" s="62">
        <v>28</v>
      </c>
      <c r="C31" s="48" t="s">
        <v>196</v>
      </c>
      <c r="D31" s="62" t="s">
        <v>189</v>
      </c>
      <c r="E31" s="47">
        <v>120</v>
      </c>
      <c r="F31" s="66" t="s">
        <v>153</v>
      </c>
      <c r="G31" s="66" t="s">
        <v>186</v>
      </c>
      <c r="H31" s="66" t="s">
        <v>154</v>
      </c>
      <c r="I31" s="66" t="s">
        <v>161</v>
      </c>
      <c r="J31" s="67" t="s">
        <v>156</v>
      </c>
      <c r="K31" s="62">
        <v>3</v>
      </c>
      <c r="L31" s="62"/>
      <c r="M31" s="62">
        <v>1</v>
      </c>
      <c r="N31" s="62"/>
      <c r="O31" s="62">
        <v>1</v>
      </c>
      <c r="P31" s="62">
        <v>1</v>
      </c>
      <c r="Q31" s="62"/>
      <c r="R31" s="77">
        <f t="shared" si="6"/>
        <v>3</v>
      </c>
      <c r="S31" s="62">
        <v>1</v>
      </c>
      <c r="T31" s="62"/>
      <c r="U31" s="62"/>
      <c r="V31" s="62">
        <v>1</v>
      </c>
      <c r="W31" s="67" t="s">
        <v>157</v>
      </c>
      <c r="X31" s="62"/>
      <c r="Y31" s="62">
        <v>450000</v>
      </c>
      <c r="Z31" s="62">
        <v>0</v>
      </c>
      <c r="AA31" s="62">
        <v>0</v>
      </c>
      <c r="AB31" s="62">
        <f t="shared" si="4"/>
        <v>0</v>
      </c>
    </row>
    <row r="32" spans="1:28" ht="15">
      <c r="A32" s="62" t="s">
        <v>187</v>
      </c>
      <c r="B32" s="62">
        <v>29</v>
      </c>
      <c r="C32" s="48" t="s">
        <v>197</v>
      </c>
      <c r="D32" s="62" t="s">
        <v>183</v>
      </c>
      <c r="E32" s="47">
        <v>120</v>
      </c>
      <c r="F32" s="66" t="s">
        <v>153</v>
      </c>
      <c r="G32" s="66" t="s">
        <v>186</v>
      </c>
      <c r="H32" s="66" t="s">
        <v>154</v>
      </c>
      <c r="I32" s="66" t="s">
        <v>161</v>
      </c>
      <c r="J32" s="67" t="s">
        <v>156</v>
      </c>
      <c r="K32" s="62">
        <v>17</v>
      </c>
      <c r="L32" s="62"/>
      <c r="M32" s="62">
        <v>2</v>
      </c>
      <c r="N32" s="62"/>
      <c r="O32" s="62">
        <v>5</v>
      </c>
      <c r="P32" s="62">
        <v>10</v>
      </c>
      <c r="Q32" s="62"/>
      <c r="R32" s="77">
        <f t="shared" si="6"/>
        <v>17</v>
      </c>
      <c r="S32" s="62">
        <v>1</v>
      </c>
      <c r="T32" s="62"/>
      <c r="U32" s="62"/>
      <c r="V32" s="62">
        <v>1</v>
      </c>
      <c r="W32" s="67" t="s">
        <v>157</v>
      </c>
      <c r="X32" s="62"/>
      <c r="Y32" s="62">
        <v>450000</v>
      </c>
      <c r="Z32" s="62">
        <f t="shared" si="5"/>
        <v>7650000</v>
      </c>
      <c r="AA32" s="62">
        <v>0</v>
      </c>
      <c r="AB32" s="62">
        <f t="shared" si="4"/>
        <v>7650000</v>
      </c>
    </row>
    <row r="33" spans="1:28" ht="15">
      <c r="A33" s="72" t="s">
        <v>187</v>
      </c>
      <c r="B33" s="62">
        <v>30</v>
      </c>
      <c r="C33" s="48" t="s">
        <v>198</v>
      </c>
      <c r="D33" s="62" t="s">
        <v>183</v>
      </c>
      <c r="E33" s="47">
        <v>30</v>
      </c>
      <c r="F33" s="66" t="s">
        <v>153</v>
      </c>
      <c r="G33" s="66" t="s">
        <v>186</v>
      </c>
      <c r="H33" s="66" t="s">
        <v>154</v>
      </c>
      <c r="I33" s="66" t="s">
        <v>161</v>
      </c>
      <c r="J33" s="67" t="s">
        <v>156</v>
      </c>
      <c r="K33" s="62">
        <v>29</v>
      </c>
      <c r="L33" s="62">
        <v>29</v>
      </c>
      <c r="M33" s="62"/>
      <c r="N33" s="62"/>
      <c r="O33" s="62"/>
      <c r="P33" s="62">
        <v>29</v>
      </c>
      <c r="Q33" s="62"/>
      <c r="R33" s="77">
        <f t="shared" si="6"/>
        <v>29</v>
      </c>
      <c r="S33" s="62">
        <v>1</v>
      </c>
      <c r="T33" s="62"/>
      <c r="U33" s="62"/>
      <c r="V33" s="62">
        <v>1</v>
      </c>
      <c r="W33" s="67" t="s">
        <v>157</v>
      </c>
      <c r="X33" s="62"/>
      <c r="Y33" s="62">
        <v>50000</v>
      </c>
      <c r="Z33" s="62">
        <f t="shared" si="5"/>
        <v>1450000</v>
      </c>
      <c r="AA33" s="62">
        <v>0</v>
      </c>
      <c r="AB33" s="62">
        <f t="shared" si="4"/>
        <v>1450000</v>
      </c>
    </row>
    <row r="34" spans="1:28" ht="15">
      <c r="A34" s="62" t="s">
        <v>187</v>
      </c>
      <c r="B34" s="62">
        <v>31</v>
      </c>
      <c r="C34" s="48" t="s">
        <v>199</v>
      </c>
      <c r="D34" s="62" t="s">
        <v>183</v>
      </c>
      <c r="E34" s="47">
        <v>120</v>
      </c>
      <c r="F34" s="66" t="s">
        <v>153</v>
      </c>
      <c r="G34" s="66" t="s">
        <v>186</v>
      </c>
      <c r="H34" s="66" t="s">
        <v>154</v>
      </c>
      <c r="I34" s="66" t="s">
        <v>161</v>
      </c>
      <c r="J34" s="67" t="s">
        <v>156</v>
      </c>
      <c r="K34" s="62">
        <v>12</v>
      </c>
      <c r="L34" s="62"/>
      <c r="M34" s="62">
        <v>1</v>
      </c>
      <c r="N34" s="62"/>
      <c r="O34" s="62"/>
      <c r="P34" s="62">
        <v>11</v>
      </c>
      <c r="Q34" s="62"/>
      <c r="R34" s="77">
        <f t="shared" si="6"/>
        <v>12</v>
      </c>
      <c r="S34" s="62">
        <v>1</v>
      </c>
      <c r="T34" s="62"/>
      <c r="U34" s="62"/>
      <c r="V34" s="62">
        <v>1</v>
      </c>
      <c r="W34" s="67" t="s">
        <v>157</v>
      </c>
      <c r="X34" s="62"/>
      <c r="Y34" s="62">
        <v>450000</v>
      </c>
      <c r="Z34" s="62">
        <f t="shared" si="5"/>
        <v>5400000</v>
      </c>
      <c r="AA34" s="62">
        <v>0</v>
      </c>
      <c r="AB34" s="62">
        <f t="shared" si="4"/>
        <v>5400000</v>
      </c>
    </row>
    <row r="35" spans="1:28" ht="15">
      <c r="A35" s="62" t="s">
        <v>187</v>
      </c>
      <c r="B35" s="62">
        <v>32</v>
      </c>
      <c r="C35" s="48" t="s">
        <v>200</v>
      </c>
      <c r="D35" s="62" t="s">
        <v>183</v>
      </c>
      <c r="E35" s="47">
        <v>64</v>
      </c>
      <c r="F35" s="66" t="s">
        <v>153</v>
      </c>
      <c r="G35" s="66" t="s">
        <v>186</v>
      </c>
      <c r="H35" s="66" t="s">
        <v>154</v>
      </c>
      <c r="I35" s="48" t="s">
        <v>201</v>
      </c>
      <c r="J35" s="67" t="s">
        <v>156</v>
      </c>
      <c r="K35" s="72">
        <v>22</v>
      </c>
      <c r="L35" s="62"/>
      <c r="M35" s="62"/>
      <c r="N35" s="62"/>
      <c r="O35" s="62"/>
      <c r="P35" s="62"/>
      <c r="Q35" s="62"/>
      <c r="R35" s="62">
        <f>K35</f>
        <v>22</v>
      </c>
      <c r="S35" s="62">
        <v>1</v>
      </c>
      <c r="T35" s="62"/>
      <c r="U35" s="62"/>
      <c r="V35" s="62">
        <v>1</v>
      </c>
      <c r="W35" s="62"/>
      <c r="X35" s="73" t="s">
        <v>157</v>
      </c>
      <c r="Y35" s="62"/>
      <c r="Z35" s="62"/>
      <c r="AA35" s="62"/>
      <c r="AB35" s="62"/>
    </row>
    <row r="36" spans="1:28" ht="15">
      <c r="A36" s="72" t="s">
        <v>187</v>
      </c>
      <c r="B36" s="62">
        <v>33</v>
      </c>
      <c r="C36" s="48" t="s">
        <v>202</v>
      </c>
      <c r="D36" s="62" t="s">
        <v>183</v>
      </c>
      <c r="E36" s="47">
        <v>64</v>
      </c>
      <c r="F36" s="66" t="s">
        <v>203</v>
      </c>
      <c r="G36" s="66" t="s">
        <v>186</v>
      </c>
      <c r="H36" s="66" t="s">
        <v>154</v>
      </c>
      <c r="I36" s="48" t="s">
        <v>201</v>
      </c>
      <c r="J36" s="67" t="s">
        <v>156</v>
      </c>
      <c r="K36" s="72">
        <v>28</v>
      </c>
      <c r="L36" s="62"/>
      <c r="M36" s="62"/>
      <c r="N36" s="62"/>
      <c r="O36" s="62"/>
      <c r="P36" s="62"/>
      <c r="Q36" s="62"/>
      <c r="R36" s="62">
        <f aca="true" t="shared" si="7" ref="R36:R75">K36</f>
        <v>28</v>
      </c>
      <c r="S36" s="62">
        <v>1</v>
      </c>
      <c r="T36" s="62"/>
      <c r="U36" s="62"/>
      <c r="V36" s="62">
        <v>1</v>
      </c>
      <c r="W36" s="62"/>
      <c r="X36" s="73" t="s">
        <v>157</v>
      </c>
      <c r="Y36" s="62"/>
      <c r="Z36" s="62"/>
      <c r="AA36" s="62"/>
      <c r="AB36" s="62"/>
    </row>
    <row r="37" spans="1:28" ht="15">
      <c r="A37" s="62" t="s">
        <v>187</v>
      </c>
      <c r="B37" s="62">
        <v>34</v>
      </c>
      <c r="C37" s="48" t="s">
        <v>204</v>
      </c>
      <c r="D37" s="62" t="s">
        <v>183</v>
      </c>
      <c r="E37" s="47">
        <v>64</v>
      </c>
      <c r="F37" s="66" t="s">
        <v>203</v>
      </c>
      <c r="G37" s="66" t="s">
        <v>186</v>
      </c>
      <c r="H37" s="66" t="s">
        <v>154</v>
      </c>
      <c r="I37" s="48" t="s">
        <v>201</v>
      </c>
      <c r="J37" s="67" t="s">
        <v>156</v>
      </c>
      <c r="K37" s="72">
        <v>24</v>
      </c>
      <c r="L37" s="62"/>
      <c r="M37" s="62"/>
      <c r="N37" s="62"/>
      <c r="O37" s="62"/>
      <c r="P37" s="62"/>
      <c r="Q37" s="62"/>
      <c r="R37" s="62">
        <f t="shared" si="7"/>
        <v>24</v>
      </c>
      <c r="S37" s="62">
        <v>1</v>
      </c>
      <c r="T37" s="62"/>
      <c r="U37" s="62"/>
      <c r="V37" s="62">
        <v>1</v>
      </c>
      <c r="W37" s="62"/>
      <c r="X37" s="73" t="s">
        <v>157</v>
      </c>
      <c r="Y37" s="62"/>
      <c r="Z37" s="62"/>
      <c r="AA37" s="62"/>
      <c r="AB37" s="62"/>
    </row>
    <row r="38" spans="1:28" ht="15">
      <c r="A38" s="62" t="s">
        <v>187</v>
      </c>
      <c r="B38" s="62">
        <v>35</v>
      </c>
      <c r="C38" s="48" t="s">
        <v>205</v>
      </c>
      <c r="D38" s="62" t="s">
        <v>183</v>
      </c>
      <c r="E38" s="47">
        <v>64</v>
      </c>
      <c r="F38" s="66" t="s">
        <v>203</v>
      </c>
      <c r="G38" s="66" t="s">
        <v>186</v>
      </c>
      <c r="H38" s="66" t="s">
        <v>154</v>
      </c>
      <c r="I38" s="48" t="s">
        <v>201</v>
      </c>
      <c r="J38" s="67" t="s">
        <v>156</v>
      </c>
      <c r="K38" s="72">
        <v>27</v>
      </c>
      <c r="L38" s="62"/>
      <c r="M38" s="62"/>
      <c r="N38" s="62"/>
      <c r="O38" s="62"/>
      <c r="P38" s="62"/>
      <c r="Q38" s="62"/>
      <c r="R38" s="62">
        <f t="shared" si="7"/>
        <v>27</v>
      </c>
      <c r="S38" s="62">
        <v>1</v>
      </c>
      <c r="T38" s="62"/>
      <c r="U38" s="62"/>
      <c r="V38" s="62">
        <v>1</v>
      </c>
      <c r="W38" s="62"/>
      <c r="X38" s="73" t="s">
        <v>157</v>
      </c>
      <c r="Y38" s="62"/>
      <c r="Z38" s="62"/>
      <c r="AA38" s="62"/>
      <c r="AB38" s="62"/>
    </row>
    <row r="39" spans="1:28" ht="15">
      <c r="A39" s="72" t="s">
        <v>187</v>
      </c>
      <c r="B39" s="62">
        <v>36</v>
      </c>
      <c r="C39" s="48" t="s">
        <v>206</v>
      </c>
      <c r="D39" s="62" t="s">
        <v>183</v>
      </c>
      <c r="E39" s="47">
        <v>64</v>
      </c>
      <c r="F39" s="66" t="s">
        <v>203</v>
      </c>
      <c r="G39" s="66" t="s">
        <v>186</v>
      </c>
      <c r="H39" s="66" t="s">
        <v>154</v>
      </c>
      <c r="I39" s="48" t="s">
        <v>201</v>
      </c>
      <c r="J39" s="67" t="s">
        <v>156</v>
      </c>
      <c r="K39" s="72">
        <v>30</v>
      </c>
      <c r="L39" s="62"/>
      <c r="M39" s="62"/>
      <c r="N39" s="62"/>
      <c r="O39" s="62"/>
      <c r="P39" s="62"/>
      <c r="Q39" s="62"/>
      <c r="R39" s="62">
        <f t="shared" si="7"/>
        <v>30</v>
      </c>
      <c r="S39" s="62">
        <v>1</v>
      </c>
      <c r="T39" s="62"/>
      <c r="U39" s="62"/>
      <c r="V39" s="62">
        <v>1</v>
      </c>
      <c r="W39" s="62"/>
      <c r="X39" s="73" t="s">
        <v>157</v>
      </c>
      <c r="Y39" s="62"/>
      <c r="Z39" s="62"/>
      <c r="AA39" s="62"/>
      <c r="AB39" s="62"/>
    </row>
    <row r="40" spans="1:28" ht="15">
      <c r="A40" s="62" t="s">
        <v>187</v>
      </c>
      <c r="B40" s="62">
        <v>37</v>
      </c>
      <c r="C40" s="48" t="s">
        <v>207</v>
      </c>
      <c r="D40" s="62" t="s">
        <v>183</v>
      </c>
      <c r="E40" s="47">
        <v>64</v>
      </c>
      <c r="F40" s="66" t="s">
        <v>203</v>
      </c>
      <c r="G40" s="66" t="s">
        <v>186</v>
      </c>
      <c r="H40" s="66" t="s">
        <v>154</v>
      </c>
      <c r="I40" s="48" t="s">
        <v>201</v>
      </c>
      <c r="J40" s="67" t="s">
        <v>156</v>
      </c>
      <c r="K40" s="72">
        <v>22</v>
      </c>
      <c r="L40" s="62"/>
      <c r="M40" s="62"/>
      <c r="N40" s="62"/>
      <c r="O40" s="62"/>
      <c r="P40" s="62"/>
      <c r="Q40" s="62"/>
      <c r="R40" s="62">
        <f t="shared" si="7"/>
        <v>22</v>
      </c>
      <c r="S40" s="62">
        <v>1</v>
      </c>
      <c r="T40" s="62"/>
      <c r="U40" s="62"/>
      <c r="V40" s="62">
        <v>1</v>
      </c>
      <c r="W40" s="62"/>
      <c r="X40" s="73" t="s">
        <v>157</v>
      </c>
      <c r="Y40" s="62"/>
      <c r="Z40" s="62"/>
      <c r="AA40" s="62"/>
      <c r="AB40" s="62"/>
    </row>
    <row r="41" spans="1:28" ht="15">
      <c r="A41" s="62" t="s">
        <v>187</v>
      </c>
      <c r="B41" s="62">
        <v>38</v>
      </c>
      <c r="C41" s="48" t="s">
        <v>208</v>
      </c>
      <c r="D41" s="62" t="s">
        <v>183</v>
      </c>
      <c r="E41" s="47">
        <v>64</v>
      </c>
      <c r="F41" s="66" t="s">
        <v>203</v>
      </c>
      <c r="G41" s="66" t="s">
        <v>186</v>
      </c>
      <c r="H41" s="66" t="s">
        <v>154</v>
      </c>
      <c r="I41" s="48" t="s">
        <v>201</v>
      </c>
      <c r="J41" s="67" t="s">
        <v>156</v>
      </c>
      <c r="K41" s="72">
        <v>15</v>
      </c>
      <c r="L41" s="62"/>
      <c r="M41" s="62"/>
      <c r="N41" s="62"/>
      <c r="O41" s="62"/>
      <c r="P41" s="62"/>
      <c r="Q41" s="62"/>
      <c r="R41" s="62">
        <f t="shared" si="7"/>
        <v>15</v>
      </c>
      <c r="S41" s="62">
        <v>1</v>
      </c>
      <c r="T41" s="62"/>
      <c r="U41" s="62"/>
      <c r="V41" s="62">
        <v>1</v>
      </c>
      <c r="W41" s="62"/>
      <c r="X41" s="73" t="s">
        <v>157</v>
      </c>
      <c r="Y41" s="62"/>
      <c r="Z41" s="62"/>
      <c r="AA41" s="62"/>
      <c r="AB41" s="62"/>
    </row>
    <row r="42" spans="1:28" ht="15">
      <c r="A42" s="72" t="s">
        <v>187</v>
      </c>
      <c r="B42" s="62">
        <v>39</v>
      </c>
      <c r="C42" s="48" t="s">
        <v>209</v>
      </c>
      <c r="D42" s="62" t="s">
        <v>183</v>
      </c>
      <c r="E42" s="47">
        <v>64</v>
      </c>
      <c r="F42" s="66" t="s">
        <v>203</v>
      </c>
      <c r="G42" s="66" t="s">
        <v>186</v>
      </c>
      <c r="H42" s="66" t="s">
        <v>154</v>
      </c>
      <c r="I42" s="48" t="s">
        <v>201</v>
      </c>
      <c r="J42" s="67" t="s">
        <v>156</v>
      </c>
      <c r="K42" s="72">
        <v>24</v>
      </c>
      <c r="L42" s="62"/>
      <c r="M42" s="62"/>
      <c r="N42" s="62"/>
      <c r="O42" s="62"/>
      <c r="P42" s="62"/>
      <c r="Q42" s="62"/>
      <c r="R42" s="62">
        <f t="shared" si="7"/>
        <v>24</v>
      </c>
      <c r="S42" s="62">
        <v>1</v>
      </c>
      <c r="T42" s="62"/>
      <c r="U42" s="62"/>
      <c r="V42" s="62">
        <v>1</v>
      </c>
      <c r="W42" s="62"/>
      <c r="X42" s="73" t="s">
        <v>157</v>
      </c>
      <c r="Y42" s="62"/>
      <c r="Z42" s="62"/>
      <c r="AA42" s="62"/>
      <c r="AB42" s="62"/>
    </row>
    <row r="43" spans="1:28" ht="15">
      <c r="A43" s="62" t="s">
        <v>187</v>
      </c>
      <c r="B43" s="62">
        <v>40</v>
      </c>
      <c r="C43" s="48" t="s">
        <v>210</v>
      </c>
      <c r="D43" s="62" t="s">
        <v>183</v>
      </c>
      <c r="E43" s="47">
        <v>64</v>
      </c>
      <c r="F43" s="66" t="s">
        <v>203</v>
      </c>
      <c r="G43" s="66" t="s">
        <v>186</v>
      </c>
      <c r="H43" s="66" t="s">
        <v>154</v>
      </c>
      <c r="I43" s="48" t="s">
        <v>201</v>
      </c>
      <c r="J43" s="67" t="s">
        <v>156</v>
      </c>
      <c r="K43" s="72">
        <v>21</v>
      </c>
      <c r="L43" s="62"/>
      <c r="M43" s="62"/>
      <c r="N43" s="62"/>
      <c r="O43" s="62"/>
      <c r="P43" s="62"/>
      <c r="Q43" s="62"/>
      <c r="R43" s="62">
        <f t="shared" si="7"/>
        <v>21</v>
      </c>
      <c r="S43" s="62">
        <v>1</v>
      </c>
      <c r="T43" s="62"/>
      <c r="U43" s="62"/>
      <c r="V43" s="62">
        <v>1</v>
      </c>
      <c r="W43" s="62"/>
      <c r="X43" s="73" t="s">
        <v>157</v>
      </c>
      <c r="Y43" s="62"/>
      <c r="Z43" s="62"/>
      <c r="AA43" s="62"/>
      <c r="AB43" s="62"/>
    </row>
    <row r="44" spans="1:28" ht="15">
      <c r="A44" s="62" t="s">
        <v>187</v>
      </c>
      <c r="B44" s="62">
        <v>41</v>
      </c>
      <c r="C44" s="48" t="s">
        <v>211</v>
      </c>
      <c r="D44" s="62" t="s">
        <v>183</v>
      </c>
      <c r="E44" s="47">
        <v>64</v>
      </c>
      <c r="F44" s="66" t="s">
        <v>203</v>
      </c>
      <c r="G44" s="66" t="s">
        <v>186</v>
      </c>
      <c r="H44" s="66" t="s">
        <v>154</v>
      </c>
      <c r="I44" s="48" t="s">
        <v>201</v>
      </c>
      <c r="J44" s="67" t="s">
        <v>156</v>
      </c>
      <c r="K44" s="72">
        <v>22</v>
      </c>
      <c r="L44" s="62"/>
      <c r="M44" s="62"/>
      <c r="N44" s="62"/>
      <c r="O44" s="62"/>
      <c r="P44" s="62"/>
      <c r="Q44" s="62"/>
      <c r="R44" s="62">
        <f t="shared" si="7"/>
        <v>22</v>
      </c>
      <c r="S44" s="62">
        <v>1</v>
      </c>
      <c r="T44" s="62"/>
      <c r="U44" s="62"/>
      <c r="V44" s="62">
        <v>1</v>
      </c>
      <c r="W44" s="62"/>
      <c r="X44" s="73" t="s">
        <v>157</v>
      </c>
      <c r="Y44" s="62"/>
      <c r="Z44" s="62"/>
      <c r="AA44" s="62"/>
      <c r="AB44" s="62"/>
    </row>
    <row r="45" spans="1:28" ht="15">
      <c r="A45" s="72" t="s">
        <v>187</v>
      </c>
      <c r="B45" s="62">
        <v>42</v>
      </c>
      <c r="C45" s="48" t="s">
        <v>212</v>
      </c>
      <c r="D45" s="62" t="s">
        <v>183</v>
      </c>
      <c r="E45" s="47">
        <v>64</v>
      </c>
      <c r="F45" s="66" t="s">
        <v>203</v>
      </c>
      <c r="G45" s="66" t="s">
        <v>186</v>
      </c>
      <c r="H45" s="66" t="s">
        <v>154</v>
      </c>
      <c r="I45" s="48" t="s">
        <v>201</v>
      </c>
      <c r="J45" s="67" t="s">
        <v>156</v>
      </c>
      <c r="K45" s="72">
        <v>20</v>
      </c>
      <c r="L45" s="62"/>
      <c r="M45" s="62"/>
      <c r="N45" s="62"/>
      <c r="O45" s="62"/>
      <c r="P45" s="62"/>
      <c r="Q45" s="62"/>
      <c r="R45" s="62">
        <f t="shared" si="7"/>
        <v>20</v>
      </c>
      <c r="S45" s="62">
        <v>1</v>
      </c>
      <c r="T45" s="62"/>
      <c r="U45" s="62"/>
      <c r="V45" s="62">
        <v>1</v>
      </c>
      <c r="W45" s="62"/>
      <c r="X45" s="73" t="s">
        <v>157</v>
      </c>
      <c r="Y45" s="62"/>
      <c r="Z45" s="62"/>
      <c r="AA45" s="62"/>
      <c r="AB45" s="62"/>
    </row>
    <row r="46" spans="1:28" ht="15">
      <c r="A46" s="62" t="s">
        <v>187</v>
      </c>
      <c r="B46" s="62">
        <v>43</v>
      </c>
      <c r="C46" s="48" t="s">
        <v>213</v>
      </c>
      <c r="D46" s="62" t="s">
        <v>183</v>
      </c>
      <c r="E46" s="47">
        <v>64</v>
      </c>
      <c r="F46" s="66" t="s">
        <v>203</v>
      </c>
      <c r="G46" s="66" t="s">
        <v>186</v>
      </c>
      <c r="H46" s="66" t="s">
        <v>154</v>
      </c>
      <c r="I46" s="48" t="s">
        <v>201</v>
      </c>
      <c r="J46" s="67" t="s">
        <v>156</v>
      </c>
      <c r="K46" s="72">
        <v>23</v>
      </c>
      <c r="L46" s="62"/>
      <c r="M46" s="62"/>
      <c r="N46" s="62"/>
      <c r="O46" s="62"/>
      <c r="P46" s="62"/>
      <c r="Q46" s="62"/>
      <c r="R46" s="62">
        <f t="shared" si="7"/>
        <v>23</v>
      </c>
      <c r="S46" s="62">
        <v>1</v>
      </c>
      <c r="T46" s="62"/>
      <c r="U46" s="62"/>
      <c r="V46" s="62">
        <v>1</v>
      </c>
      <c r="W46" s="62"/>
      <c r="X46" s="73" t="s">
        <v>157</v>
      </c>
      <c r="Y46" s="62"/>
      <c r="Z46" s="62"/>
      <c r="AA46" s="62"/>
      <c r="AB46" s="62"/>
    </row>
    <row r="47" spans="1:28" ht="15">
      <c r="A47" s="62" t="s">
        <v>187</v>
      </c>
      <c r="B47" s="62">
        <v>44</v>
      </c>
      <c r="C47" s="48" t="s">
        <v>214</v>
      </c>
      <c r="D47" s="62" t="s">
        <v>183</v>
      </c>
      <c r="E47" s="47">
        <v>64</v>
      </c>
      <c r="F47" s="66" t="s">
        <v>203</v>
      </c>
      <c r="G47" s="66" t="s">
        <v>186</v>
      </c>
      <c r="H47" s="66" t="s">
        <v>154</v>
      </c>
      <c r="I47" s="48" t="s">
        <v>201</v>
      </c>
      <c r="J47" s="67" t="s">
        <v>156</v>
      </c>
      <c r="K47" s="72">
        <v>25</v>
      </c>
      <c r="L47" s="62"/>
      <c r="M47" s="62"/>
      <c r="N47" s="62"/>
      <c r="O47" s="62"/>
      <c r="P47" s="62"/>
      <c r="Q47" s="62"/>
      <c r="R47" s="62">
        <f t="shared" si="7"/>
        <v>25</v>
      </c>
      <c r="S47" s="62">
        <v>1</v>
      </c>
      <c r="T47" s="62"/>
      <c r="U47" s="62"/>
      <c r="V47" s="62">
        <v>1</v>
      </c>
      <c r="W47" s="62"/>
      <c r="X47" s="73" t="s">
        <v>157</v>
      </c>
      <c r="Y47" s="62"/>
      <c r="Z47" s="62"/>
      <c r="AA47" s="62"/>
      <c r="AB47" s="62"/>
    </row>
    <row r="48" spans="1:28" ht="15">
      <c r="A48" s="72" t="s">
        <v>187</v>
      </c>
      <c r="B48" s="62">
        <v>45</v>
      </c>
      <c r="C48" s="48" t="s">
        <v>215</v>
      </c>
      <c r="D48" s="62" t="s">
        <v>183</v>
      </c>
      <c r="E48" s="47">
        <v>64</v>
      </c>
      <c r="F48" s="66" t="s">
        <v>203</v>
      </c>
      <c r="G48" s="66" t="s">
        <v>186</v>
      </c>
      <c r="H48" s="66" t="s">
        <v>154</v>
      </c>
      <c r="I48" s="48" t="s">
        <v>201</v>
      </c>
      <c r="J48" s="67" t="s">
        <v>156</v>
      </c>
      <c r="K48" s="72">
        <v>24</v>
      </c>
      <c r="L48" s="62"/>
      <c r="M48" s="62"/>
      <c r="N48" s="62"/>
      <c r="O48" s="62"/>
      <c r="P48" s="62"/>
      <c r="Q48" s="62"/>
      <c r="R48" s="62">
        <f t="shared" si="7"/>
        <v>24</v>
      </c>
      <c r="S48" s="62">
        <v>1</v>
      </c>
      <c r="T48" s="62"/>
      <c r="U48" s="62"/>
      <c r="V48" s="62">
        <v>1</v>
      </c>
      <c r="W48" s="62"/>
      <c r="X48" s="73" t="s">
        <v>157</v>
      </c>
      <c r="Y48" s="62"/>
      <c r="Z48" s="62"/>
      <c r="AA48" s="62"/>
      <c r="AB48" s="62"/>
    </row>
    <row r="49" spans="1:28" ht="15">
      <c r="A49" s="62" t="s">
        <v>187</v>
      </c>
      <c r="B49" s="62">
        <v>46</v>
      </c>
      <c r="C49" s="48" t="s">
        <v>216</v>
      </c>
      <c r="D49" s="62" t="s">
        <v>183</v>
      </c>
      <c r="E49" s="47">
        <v>64</v>
      </c>
      <c r="F49" s="66" t="s">
        <v>203</v>
      </c>
      <c r="G49" s="66" t="s">
        <v>186</v>
      </c>
      <c r="H49" s="66" t="s">
        <v>154</v>
      </c>
      <c r="I49" s="48" t="s">
        <v>201</v>
      </c>
      <c r="J49" s="67" t="s">
        <v>156</v>
      </c>
      <c r="K49" s="72">
        <v>22</v>
      </c>
      <c r="L49" s="62"/>
      <c r="M49" s="62"/>
      <c r="N49" s="62"/>
      <c r="O49" s="62"/>
      <c r="P49" s="62"/>
      <c r="Q49" s="62"/>
      <c r="R49" s="62">
        <f t="shared" si="7"/>
        <v>22</v>
      </c>
      <c r="S49" s="62">
        <v>1</v>
      </c>
      <c r="T49" s="62"/>
      <c r="U49" s="62"/>
      <c r="V49" s="62">
        <v>1</v>
      </c>
      <c r="W49" s="62"/>
      <c r="X49" s="73" t="s">
        <v>157</v>
      </c>
      <c r="Y49" s="62"/>
      <c r="Z49" s="62"/>
      <c r="AA49" s="62"/>
      <c r="AB49" s="62"/>
    </row>
    <row r="50" spans="1:28" ht="15">
      <c r="A50" s="62" t="s">
        <v>187</v>
      </c>
      <c r="B50" s="62">
        <v>47</v>
      </c>
      <c r="C50" s="48" t="s">
        <v>217</v>
      </c>
      <c r="D50" s="62" t="s">
        <v>183</v>
      </c>
      <c r="E50" s="47">
        <v>64</v>
      </c>
      <c r="F50" s="66" t="s">
        <v>203</v>
      </c>
      <c r="G50" s="66" t="s">
        <v>186</v>
      </c>
      <c r="H50" s="66" t="s">
        <v>154</v>
      </c>
      <c r="I50" s="48" t="s">
        <v>201</v>
      </c>
      <c r="J50" s="67" t="s">
        <v>156</v>
      </c>
      <c r="K50" s="72">
        <v>26</v>
      </c>
      <c r="L50" s="62"/>
      <c r="M50" s="62"/>
      <c r="N50" s="62"/>
      <c r="O50" s="62"/>
      <c r="P50" s="62"/>
      <c r="Q50" s="62"/>
      <c r="R50" s="62">
        <f t="shared" si="7"/>
        <v>26</v>
      </c>
      <c r="S50" s="62">
        <v>1</v>
      </c>
      <c r="T50" s="62"/>
      <c r="U50" s="62"/>
      <c r="V50" s="62">
        <v>1</v>
      </c>
      <c r="W50" s="62"/>
      <c r="X50" s="73" t="s">
        <v>157</v>
      </c>
      <c r="Y50" s="62"/>
      <c r="Z50" s="62"/>
      <c r="AA50" s="62"/>
      <c r="AB50" s="62"/>
    </row>
    <row r="51" spans="1:28" ht="15">
      <c r="A51" s="72" t="s">
        <v>187</v>
      </c>
      <c r="B51" s="62">
        <v>48</v>
      </c>
      <c r="C51" s="48" t="s">
        <v>218</v>
      </c>
      <c r="D51" s="62" t="s">
        <v>183</v>
      </c>
      <c r="E51" s="47">
        <v>64</v>
      </c>
      <c r="F51" s="66" t="s">
        <v>203</v>
      </c>
      <c r="G51" s="66" t="s">
        <v>186</v>
      </c>
      <c r="H51" s="66" t="s">
        <v>154</v>
      </c>
      <c r="I51" s="48" t="s">
        <v>201</v>
      </c>
      <c r="J51" s="67" t="s">
        <v>156</v>
      </c>
      <c r="K51" s="72">
        <v>27</v>
      </c>
      <c r="L51" s="62"/>
      <c r="M51" s="62"/>
      <c r="N51" s="62"/>
      <c r="O51" s="62"/>
      <c r="P51" s="62"/>
      <c r="Q51" s="62"/>
      <c r="R51" s="62">
        <f t="shared" si="7"/>
        <v>27</v>
      </c>
      <c r="S51" s="62">
        <v>1</v>
      </c>
      <c r="T51" s="62"/>
      <c r="U51" s="62"/>
      <c r="V51" s="62">
        <v>1</v>
      </c>
      <c r="W51" s="62"/>
      <c r="X51" s="73" t="s">
        <v>157</v>
      </c>
      <c r="Y51" s="62"/>
      <c r="Z51" s="62"/>
      <c r="AA51" s="62"/>
      <c r="AB51" s="62"/>
    </row>
    <row r="52" spans="1:28" ht="15">
      <c r="A52" s="62" t="s">
        <v>187</v>
      </c>
      <c r="B52" s="62">
        <v>49</v>
      </c>
      <c r="C52" s="48" t="s">
        <v>219</v>
      </c>
      <c r="D52" s="62" t="s">
        <v>183</v>
      </c>
      <c r="E52" s="47">
        <v>64</v>
      </c>
      <c r="F52" s="66" t="s">
        <v>203</v>
      </c>
      <c r="G52" s="66" t="s">
        <v>186</v>
      </c>
      <c r="H52" s="66" t="s">
        <v>154</v>
      </c>
      <c r="I52" s="48" t="s">
        <v>201</v>
      </c>
      <c r="J52" s="67" t="s">
        <v>156</v>
      </c>
      <c r="K52" s="72">
        <v>28</v>
      </c>
      <c r="L52" s="62"/>
      <c r="M52" s="62"/>
      <c r="N52" s="62"/>
      <c r="O52" s="62"/>
      <c r="P52" s="62"/>
      <c r="Q52" s="62"/>
      <c r="R52" s="62">
        <f t="shared" si="7"/>
        <v>28</v>
      </c>
      <c r="S52" s="62">
        <v>1</v>
      </c>
      <c r="T52" s="62"/>
      <c r="U52" s="62"/>
      <c r="V52" s="62">
        <v>1</v>
      </c>
      <c r="W52" s="62"/>
      <c r="X52" s="73" t="s">
        <v>157</v>
      </c>
      <c r="Y52" s="62"/>
      <c r="Z52" s="62"/>
      <c r="AA52" s="62"/>
      <c r="AB52" s="62"/>
    </row>
    <row r="53" spans="1:28" ht="15">
      <c r="A53" s="62" t="s">
        <v>187</v>
      </c>
      <c r="B53" s="62">
        <v>50</v>
      </c>
      <c r="C53" s="48" t="s">
        <v>220</v>
      </c>
      <c r="D53" s="62" t="s">
        <v>183</v>
      </c>
      <c r="E53" s="47">
        <v>64</v>
      </c>
      <c r="F53" s="66" t="s">
        <v>203</v>
      </c>
      <c r="G53" s="66" t="s">
        <v>186</v>
      </c>
      <c r="H53" s="66" t="s">
        <v>154</v>
      </c>
      <c r="I53" s="48" t="s">
        <v>201</v>
      </c>
      <c r="J53" s="67" t="s">
        <v>156</v>
      </c>
      <c r="K53" s="72">
        <v>25</v>
      </c>
      <c r="L53" s="62"/>
      <c r="M53" s="62"/>
      <c r="N53" s="62"/>
      <c r="O53" s="62"/>
      <c r="P53" s="62"/>
      <c r="Q53" s="62"/>
      <c r="R53" s="62">
        <f t="shared" si="7"/>
        <v>25</v>
      </c>
      <c r="S53" s="62">
        <v>1</v>
      </c>
      <c r="T53" s="62"/>
      <c r="U53" s="62"/>
      <c r="V53" s="62">
        <v>1</v>
      </c>
      <c r="W53" s="62"/>
      <c r="X53" s="73" t="s">
        <v>157</v>
      </c>
      <c r="Y53" s="62"/>
      <c r="Z53" s="62"/>
      <c r="AA53" s="62"/>
      <c r="AB53" s="62"/>
    </row>
    <row r="54" spans="1:28" ht="15">
      <c r="A54" s="72" t="s">
        <v>187</v>
      </c>
      <c r="B54" s="62">
        <v>51</v>
      </c>
      <c r="C54" s="48" t="s">
        <v>221</v>
      </c>
      <c r="D54" s="62" t="s">
        <v>183</v>
      </c>
      <c r="E54" s="47">
        <v>64</v>
      </c>
      <c r="F54" s="66" t="s">
        <v>203</v>
      </c>
      <c r="G54" s="66" t="s">
        <v>186</v>
      </c>
      <c r="H54" s="66" t="s">
        <v>154</v>
      </c>
      <c r="I54" s="48" t="s">
        <v>201</v>
      </c>
      <c r="J54" s="67" t="s">
        <v>156</v>
      </c>
      <c r="K54" s="72">
        <v>27</v>
      </c>
      <c r="L54" s="62"/>
      <c r="M54" s="62"/>
      <c r="N54" s="62"/>
      <c r="O54" s="62"/>
      <c r="P54" s="62"/>
      <c r="Q54" s="62"/>
      <c r="R54" s="62">
        <f t="shared" si="7"/>
        <v>27</v>
      </c>
      <c r="S54" s="62">
        <v>1</v>
      </c>
      <c r="T54" s="62"/>
      <c r="U54" s="62"/>
      <c r="V54" s="62">
        <v>1</v>
      </c>
      <c r="W54" s="62"/>
      <c r="X54" s="73" t="s">
        <v>157</v>
      </c>
      <c r="Y54" s="62"/>
      <c r="Z54" s="62"/>
      <c r="AA54" s="62"/>
      <c r="AB54" s="62"/>
    </row>
    <row r="55" spans="1:28" ht="15">
      <c r="A55" s="62" t="s">
        <v>187</v>
      </c>
      <c r="B55" s="62">
        <v>52</v>
      </c>
      <c r="C55" s="48" t="s">
        <v>222</v>
      </c>
      <c r="D55" s="62" t="s">
        <v>183</v>
      </c>
      <c r="E55" s="47">
        <v>64</v>
      </c>
      <c r="F55" s="66" t="s">
        <v>203</v>
      </c>
      <c r="G55" s="66" t="s">
        <v>186</v>
      </c>
      <c r="H55" s="66" t="s">
        <v>154</v>
      </c>
      <c r="I55" s="48" t="s">
        <v>201</v>
      </c>
      <c r="J55" s="67" t="s">
        <v>156</v>
      </c>
      <c r="K55" s="72">
        <v>26</v>
      </c>
      <c r="L55" s="62"/>
      <c r="M55" s="62"/>
      <c r="N55" s="62"/>
      <c r="O55" s="62"/>
      <c r="P55" s="62"/>
      <c r="Q55" s="62"/>
      <c r="R55" s="62">
        <f t="shared" si="7"/>
        <v>26</v>
      </c>
      <c r="S55" s="62">
        <v>1</v>
      </c>
      <c r="T55" s="62"/>
      <c r="U55" s="62"/>
      <c r="V55" s="62">
        <v>1</v>
      </c>
      <c r="W55" s="62"/>
      <c r="X55" s="73" t="s">
        <v>157</v>
      </c>
      <c r="Y55" s="62"/>
      <c r="Z55" s="62"/>
      <c r="AA55" s="62"/>
      <c r="AB55" s="62"/>
    </row>
    <row r="56" spans="1:28" ht="15">
      <c r="A56" s="62" t="s">
        <v>187</v>
      </c>
      <c r="B56" s="62">
        <v>53</v>
      </c>
      <c r="C56" s="48" t="s">
        <v>223</v>
      </c>
      <c r="D56" s="62" t="s">
        <v>183</v>
      </c>
      <c r="E56" s="47">
        <v>64</v>
      </c>
      <c r="F56" s="66" t="s">
        <v>203</v>
      </c>
      <c r="G56" s="66" t="s">
        <v>186</v>
      </c>
      <c r="H56" s="66" t="s">
        <v>154</v>
      </c>
      <c r="I56" s="48" t="s">
        <v>201</v>
      </c>
      <c r="J56" s="67" t="s">
        <v>156</v>
      </c>
      <c r="K56" s="72">
        <v>28</v>
      </c>
      <c r="L56" s="62"/>
      <c r="M56" s="62"/>
      <c r="N56" s="62"/>
      <c r="O56" s="62"/>
      <c r="P56" s="62"/>
      <c r="Q56" s="62"/>
      <c r="R56" s="62">
        <f t="shared" si="7"/>
        <v>28</v>
      </c>
      <c r="S56" s="62">
        <v>1</v>
      </c>
      <c r="T56" s="62"/>
      <c r="U56" s="62"/>
      <c r="V56" s="62">
        <v>1</v>
      </c>
      <c r="W56" s="62"/>
      <c r="X56" s="73" t="s">
        <v>157</v>
      </c>
      <c r="Y56" s="62"/>
      <c r="Z56" s="62"/>
      <c r="AA56" s="62"/>
      <c r="AB56" s="62"/>
    </row>
    <row r="57" spans="1:28" ht="15">
      <c r="A57" s="72" t="s">
        <v>187</v>
      </c>
      <c r="B57" s="62">
        <v>54</v>
      </c>
      <c r="C57" s="48" t="s">
        <v>224</v>
      </c>
      <c r="D57" s="62" t="s">
        <v>183</v>
      </c>
      <c r="E57" s="47">
        <v>64</v>
      </c>
      <c r="F57" s="66" t="s">
        <v>203</v>
      </c>
      <c r="G57" s="66" t="s">
        <v>186</v>
      </c>
      <c r="H57" s="66" t="s">
        <v>154</v>
      </c>
      <c r="I57" s="48" t="s">
        <v>201</v>
      </c>
      <c r="J57" s="67" t="s">
        <v>156</v>
      </c>
      <c r="K57" s="72">
        <v>27</v>
      </c>
      <c r="L57" s="62"/>
      <c r="M57" s="62"/>
      <c r="N57" s="62"/>
      <c r="O57" s="62"/>
      <c r="P57" s="62"/>
      <c r="Q57" s="62"/>
      <c r="R57" s="62">
        <f t="shared" si="7"/>
        <v>27</v>
      </c>
      <c r="S57" s="62">
        <v>1</v>
      </c>
      <c r="T57" s="62"/>
      <c r="U57" s="62"/>
      <c r="V57" s="62">
        <v>1</v>
      </c>
      <c r="W57" s="62"/>
      <c r="X57" s="73" t="s">
        <v>157</v>
      </c>
      <c r="Y57" s="62"/>
      <c r="Z57" s="62"/>
      <c r="AA57" s="62"/>
      <c r="AB57" s="62"/>
    </row>
    <row r="58" spans="1:28" ht="15">
      <c r="A58" s="62" t="s">
        <v>187</v>
      </c>
      <c r="B58" s="62">
        <v>55</v>
      </c>
      <c r="C58" s="48" t="s">
        <v>225</v>
      </c>
      <c r="D58" s="62" t="s">
        <v>183</v>
      </c>
      <c r="E58" s="47">
        <v>64</v>
      </c>
      <c r="F58" s="66" t="s">
        <v>203</v>
      </c>
      <c r="G58" s="66" t="s">
        <v>186</v>
      </c>
      <c r="H58" s="66" t="s">
        <v>154</v>
      </c>
      <c r="I58" s="48" t="s">
        <v>201</v>
      </c>
      <c r="J58" s="67" t="s">
        <v>156</v>
      </c>
      <c r="K58" s="72">
        <v>28</v>
      </c>
      <c r="L58" s="62"/>
      <c r="M58" s="62"/>
      <c r="N58" s="62"/>
      <c r="O58" s="62"/>
      <c r="P58" s="62"/>
      <c r="Q58" s="62"/>
      <c r="R58" s="62">
        <f t="shared" si="7"/>
        <v>28</v>
      </c>
      <c r="S58" s="62">
        <v>1</v>
      </c>
      <c r="T58" s="62"/>
      <c r="U58" s="62"/>
      <c r="V58" s="62">
        <v>1</v>
      </c>
      <c r="W58" s="62"/>
      <c r="X58" s="73" t="s">
        <v>157</v>
      </c>
      <c r="Y58" s="62"/>
      <c r="Z58" s="62"/>
      <c r="AA58" s="62"/>
      <c r="AB58" s="62"/>
    </row>
    <row r="59" spans="1:28" ht="15">
      <c r="A59" s="62" t="s">
        <v>187</v>
      </c>
      <c r="B59" s="62">
        <v>56</v>
      </c>
      <c r="C59" s="48" t="s">
        <v>226</v>
      </c>
      <c r="D59" s="62" t="s">
        <v>183</v>
      </c>
      <c r="E59" s="47">
        <v>64</v>
      </c>
      <c r="F59" s="66" t="s">
        <v>203</v>
      </c>
      <c r="G59" s="66" t="s">
        <v>186</v>
      </c>
      <c r="H59" s="66" t="s">
        <v>154</v>
      </c>
      <c r="I59" s="48" t="s">
        <v>201</v>
      </c>
      <c r="J59" s="67" t="s">
        <v>156</v>
      </c>
      <c r="K59" s="72">
        <v>29</v>
      </c>
      <c r="L59" s="62"/>
      <c r="M59" s="62"/>
      <c r="N59" s="62"/>
      <c r="O59" s="62"/>
      <c r="P59" s="62"/>
      <c r="Q59" s="62"/>
      <c r="R59" s="62">
        <f t="shared" si="7"/>
        <v>29</v>
      </c>
      <c r="S59" s="62">
        <v>1</v>
      </c>
      <c r="T59" s="62"/>
      <c r="U59" s="62"/>
      <c r="V59" s="62">
        <v>1</v>
      </c>
      <c r="W59" s="62"/>
      <c r="X59" s="73" t="s">
        <v>157</v>
      </c>
      <c r="Y59" s="62"/>
      <c r="Z59" s="62"/>
      <c r="AA59" s="62"/>
      <c r="AB59" s="62"/>
    </row>
    <row r="60" spans="1:28" ht="15">
      <c r="A60" s="72" t="s">
        <v>187</v>
      </c>
      <c r="B60" s="62">
        <v>57</v>
      </c>
      <c r="C60" s="48" t="s">
        <v>227</v>
      </c>
      <c r="D60" s="62" t="s">
        <v>183</v>
      </c>
      <c r="E60" s="47">
        <v>64</v>
      </c>
      <c r="F60" s="66" t="s">
        <v>203</v>
      </c>
      <c r="G60" s="66" t="s">
        <v>186</v>
      </c>
      <c r="H60" s="66" t="s">
        <v>154</v>
      </c>
      <c r="I60" s="48" t="s">
        <v>201</v>
      </c>
      <c r="J60" s="67" t="s">
        <v>156</v>
      </c>
      <c r="K60" s="72">
        <v>27</v>
      </c>
      <c r="L60" s="62"/>
      <c r="M60" s="62"/>
      <c r="N60" s="62"/>
      <c r="O60" s="62"/>
      <c r="P60" s="62"/>
      <c r="Q60" s="62"/>
      <c r="R60" s="62">
        <f t="shared" si="7"/>
        <v>27</v>
      </c>
      <c r="S60" s="62">
        <v>1</v>
      </c>
      <c r="T60" s="62"/>
      <c r="U60" s="62"/>
      <c r="V60" s="62">
        <v>1</v>
      </c>
      <c r="W60" s="62"/>
      <c r="X60" s="73" t="s">
        <v>157</v>
      </c>
      <c r="Y60" s="62"/>
      <c r="Z60" s="62"/>
      <c r="AA60" s="62"/>
      <c r="AB60" s="62"/>
    </row>
    <row r="61" spans="1:28" ht="15">
      <c r="A61" s="62" t="s">
        <v>187</v>
      </c>
      <c r="B61" s="62">
        <v>58</v>
      </c>
      <c r="C61" s="48" t="s">
        <v>228</v>
      </c>
      <c r="D61" s="62" t="s">
        <v>183</v>
      </c>
      <c r="E61" s="47">
        <v>64</v>
      </c>
      <c r="F61" s="66" t="s">
        <v>203</v>
      </c>
      <c r="G61" s="66" t="s">
        <v>186</v>
      </c>
      <c r="H61" s="66" t="s">
        <v>154</v>
      </c>
      <c r="I61" s="48" t="s">
        <v>201</v>
      </c>
      <c r="J61" s="67" t="s">
        <v>156</v>
      </c>
      <c r="K61" s="72">
        <v>29</v>
      </c>
      <c r="L61" s="62"/>
      <c r="M61" s="62"/>
      <c r="N61" s="62"/>
      <c r="O61" s="62"/>
      <c r="P61" s="62"/>
      <c r="Q61" s="62"/>
      <c r="R61" s="62">
        <f t="shared" si="7"/>
        <v>29</v>
      </c>
      <c r="S61" s="62">
        <v>1</v>
      </c>
      <c r="T61" s="62"/>
      <c r="U61" s="62"/>
      <c r="V61" s="62">
        <v>1</v>
      </c>
      <c r="W61" s="62"/>
      <c r="X61" s="73" t="s">
        <v>157</v>
      </c>
      <c r="Y61" s="62"/>
      <c r="Z61" s="62"/>
      <c r="AA61" s="62"/>
      <c r="AB61" s="62"/>
    </row>
    <row r="62" spans="1:28" ht="15">
      <c r="A62" s="62" t="s">
        <v>187</v>
      </c>
      <c r="B62" s="62">
        <v>59</v>
      </c>
      <c r="C62" s="48" t="s">
        <v>229</v>
      </c>
      <c r="D62" s="62" t="s">
        <v>183</v>
      </c>
      <c r="E62" s="47">
        <v>64</v>
      </c>
      <c r="F62" s="66" t="s">
        <v>203</v>
      </c>
      <c r="G62" s="66" t="s">
        <v>186</v>
      </c>
      <c r="H62" s="66" t="s">
        <v>154</v>
      </c>
      <c r="I62" s="48" t="s">
        <v>201</v>
      </c>
      <c r="J62" s="67" t="s">
        <v>156</v>
      </c>
      <c r="K62" s="72">
        <v>26</v>
      </c>
      <c r="L62" s="62"/>
      <c r="M62" s="62"/>
      <c r="N62" s="62"/>
      <c r="O62" s="62"/>
      <c r="P62" s="62"/>
      <c r="Q62" s="62"/>
      <c r="R62" s="62">
        <f t="shared" si="7"/>
        <v>26</v>
      </c>
      <c r="S62" s="62">
        <v>1</v>
      </c>
      <c r="T62" s="62"/>
      <c r="U62" s="62"/>
      <c r="V62" s="62">
        <v>1</v>
      </c>
      <c r="W62" s="62"/>
      <c r="X62" s="73" t="s">
        <v>157</v>
      </c>
      <c r="Y62" s="62"/>
      <c r="Z62" s="62"/>
      <c r="AA62" s="62"/>
      <c r="AB62" s="62"/>
    </row>
    <row r="63" spans="1:28" ht="15">
      <c r="A63" s="72" t="s">
        <v>187</v>
      </c>
      <c r="B63" s="62">
        <v>60</v>
      </c>
      <c r="C63" s="48" t="s">
        <v>230</v>
      </c>
      <c r="D63" s="62" t="s">
        <v>183</v>
      </c>
      <c r="E63" s="47">
        <v>64</v>
      </c>
      <c r="F63" s="66" t="s">
        <v>203</v>
      </c>
      <c r="G63" s="66" t="s">
        <v>186</v>
      </c>
      <c r="H63" s="66" t="s">
        <v>154</v>
      </c>
      <c r="I63" s="48" t="s">
        <v>201</v>
      </c>
      <c r="J63" s="67" t="s">
        <v>156</v>
      </c>
      <c r="K63" s="72">
        <v>24</v>
      </c>
      <c r="L63" s="62"/>
      <c r="M63" s="62"/>
      <c r="N63" s="62"/>
      <c r="O63" s="62"/>
      <c r="P63" s="62"/>
      <c r="Q63" s="62"/>
      <c r="R63" s="62">
        <f t="shared" si="7"/>
        <v>24</v>
      </c>
      <c r="S63" s="62">
        <v>1</v>
      </c>
      <c r="T63" s="62"/>
      <c r="U63" s="62"/>
      <c r="V63" s="62">
        <v>1</v>
      </c>
      <c r="W63" s="62"/>
      <c r="X63" s="73" t="s">
        <v>157</v>
      </c>
      <c r="Y63" s="62"/>
      <c r="Z63" s="62"/>
      <c r="AA63" s="62"/>
      <c r="AB63" s="62"/>
    </row>
    <row r="64" spans="1:28" ht="15">
      <c r="A64" s="62" t="s">
        <v>187</v>
      </c>
      <c r="B64" s="62">
        <v>61</v>
      </c>
      <c r="C64" s="48" t="s">
        <v>231</v>
      </c>
      <c r="D64" s="62" t="s">
        <v>183</v>
      </c>
      <c r="E64" s="47">
        <v>64</v>
      </c>
      <c r="F64" s="66" t="s">
        <v>203</v>
      </c>
      <c r="G64" s="66" t="s">
        <v>186</v>
      </c>
      <c r="H64" s="66" t="s">
        <v>154</v>
      </c>
      <c r="I64" s="48" t="s">
        <v>201</v>
      </c>
      <c r="J64" s="67" t="s">
        <v>156</v>
      </c>
      <c r="K64" s="72">
        <v>25</v>
      </c>
      <c r="L64" s="62"/>
      <c r="M64" s="62"/>
      <c r="N64" s="62"/>
      <c r="O64" s="62"/>
      <c r="P64" s="62"/>
      <c r="Q64" s="62"/>
      <c r="R64" s="62">
        <f t="shared" si="7"/>
        <v>25</v>
      </c>
      <c r="S64" s="62">
        <v>1</v>
      </c>
      <c r="T64" s="62"/>
      <c r="U64" s="62"/>
      <c r="V64" s="62">
        <v>1</v>
      </c>
      <c r="W64" s="62"/>
      <c r="X64" s="73" t="s">
        <v>157</v>
      </c>
      <c r="Y64" s="62"/>
      <c r="Z64" s="62"/>
      <c r="AA64" s="62"/>
      <c r="AB64" s="62"/>
    </row>
    <row r="65" spans="1:28" ht="15">
      <c r="A65" s="62" t="s">
        <v>187</v>
      </c>
      <c r="B65" s="62">
        <v>62</v>
      </c>
      <c r="C65" s="48" t="s">
        <v>232</v>
      </c>
      <c r="D65" s="62" t="s">
        <v>183</v>
      </c>
      <c r="E65" s="47">
        <v>64</v>
      </c>
      <c r="F65" s="66" t="s">
        <v>203</v>
      </c>
      <c r="G65" s="66" t="s">
        <v>186</v>
      </c>
      <c r="H65" s="66" t="s">
        <v>154</v>
      </c>
      <c r="I65" s="48" t="s">
        <v>201</v>
      </c>
      <c r="J65" s="67" t="s">
        <v>156</v>
      </c>
      <c r="K65" s="72">
        <v>27</v>
      </c>
      <c r="L65" s="62"/>
      <c r="M65" s="62"/>
      <c r="N65" s="62"/>
      <c r="O65" s="62"/>
      <c r="P65" s="62"/>
      <c r="Q65" s="62"/>
      <c r="R65" s="62">
        <f t="shared" si="7"/>
        <v>27</v>
      </c>
      <c r="S65" s="62">
        <v>1</v>
      </c>
      <c r="T65" s="62"/>
      <c r="U65" s="62"/>
      <c r="V65" s="62">
        <v>1</v>
      </c>
      <c r="W65" s="62"/>
      <c r="X65" s="73" t="s">
        <v>157</v>
      </c>
      <c r="Y65" s="62"/>
      <c r="Z65" s="62"/>
      <c r="AA65" s="62"/>
      <c r="AB65" s="62"/>
    </row>
    <row r="66" spans="1:28" ht="15">
      <c r="A66" s="72" t="s">
        <v>187</v>
      </c>
      <c r="B66" s="62">
        <v>63</v>
      </c>
      <c r="C66" s="48" t="s">
        <v>233</v>
      </c>
      <c r="D66" s="62" t="s">
        <v>183</v>
      </c>
      <c r="E66" s="47">
        <v>64</v>
      </c>
      <c r="F66" s="66" t="s">
        <v>203</v>
      </c>
      <c r="G66" s="66" t="s">
        <v>186</v>
      </c>
      <c r="H66" s="66" t="s">
        <v>154</v>
      </c>
      <c r="I66" s="48" t="s">
        <v>201</v>
      </c>
      <c r="J66" s="67" t="s">
        <v>156</v>
      </c>
      <c r="K66" s="72">
        <v>20</v>
      </c>
      <c r="L66" s="62"/>
      <c r="M66" s="62"/>
      <c r="N66" s="62"/>
      <c r="O66" s="62"/>
      <c r="P66" s="62"/>
      <c r="Q66" s="62"/>
      <c r="R66" s="62">
        <f t="shared" si="7"/>
        <v>20</v>
      </c>
      <c r="S66" s="62">
        <v>1</v>
      </c>
      <c r="T66" s="62"/>
      <c r="U66" s="62"/>
      <c r="V66" s="62">
        <v>1</v>
      </c>
      <c r="W66" s="62"/>
      <c r="X66" s="73" t="s">
        <v>157</v>
      </c>
      <c r="Y66" s="62"/>
      <c r="Z66" s="62"/>
      <c r="AA66" s="62"/>
      <c r="AB66" s="62"/>
    </row>
    <row r="67" spans="1:28" ht="15">
      <c r="A67" s="62" t="s">
        <v>187</v>
      </c>
      <c r="B67" s="62">
        <v>64</v>
      </c>
      <c r="C67" s="48" t="s">
        <v>234</v>
      </c>
      <c r="D67" s="62" t="s">
        <v>183</v>
      </c>
      <c r="E67" s="47">
        <v>64</v>
      </c>
      <c r="F67" s="66" t="s">
        <v>203</v>
      </c>
      <c r="G67" s="66" t="s">
        <v>186</v>
      </c>
      <c r="H67" s="66" t="s">
        <v>154</v>
      </c>
      <c r="I67" s="48" t="s">
        <v>201</v>
      </c>
      <c r="J67" s="67" t="s">
        <v>156</v>
      </c>
      <c r="K67" s="72">
        <v>27</v>
      </c>
      <c r="L67" s="62"/>
      <c r="M67" s="62"/>
      <c r="N67" s="62"/>
      <c r="O67" s="62"/>
      <c r="P67" s="62"/>
      <c r="Q67" s="62"/>
      <c r="R67" s="62">
        <f t="shared" si="7"/>
        <v>27</v>
      </c>
      <c r="S67" s="62">
        <v>1</v>
      </c>
      <c r="T67" s="62"/>
      <c r="U67" s="62"/>
      <c r="V67" s="62">
        <v>1</v>
      </c>
      <c r="W67" s="62"/>
      <c r="X67" s="73" t="s">
        <v>157</v>
      </c>
      <c r="Y67" s="62"/>
      <c r="Z67" s="62"/>
      <c r="AA67" s="62"/>
      <c r="AB67" s="62"/>
    </row>
    <row r="68" spans="1:28" ht="15">
      <c r="A68" s="62" t="s">
        <v>187</v>
      </c>
      <c r="B68" s="62">
        <v>65</v>
      </c>
      <c r="C68" s="48" t="s">
        <v>235</v>
      </c>
      <c r="D68" s="62" t="s">
        <v>183</v>
      </c>
      <c r="E68" s="47">
        <v>64</v>
      </c>
      <c r="F68" s="66" t="s">
        <v>203</v>
      </c>
      <c r="G68" s="66" t="s">
        <v>186</v>
      </c>
      <c r="H68" s="66" t="s">
        <v>154</v>
      </c>
      <c r="I68" s="48" t="s">
        <v>201</v>
      </c>
      <c r="J68" s="67" t="s">
        <v>156</v>
      </c>
      <c r="K68" s="72">
        <v>24</v>
      </c>
      <c r="L68" s="62"/>
      <c r="M68" s="62"/>
      <c r="N68" s="62"/>
      <c r="O68" s="62"/>
      <c r="P68" s="62"/>
      <c r="Q68" s="62"/>
      <c r="R68" s="62">
        <f t="shared" si="7"/>
        <v>24</v>
      </c>
      <c r="S68" s="62">
        <v>1</v>
      </c>
      <c r="T68" s="62"/>
      <c r="U68" s="62"/>
      <c r="V68" s="62">
        <v>1</v>
      </c>
      <c r="W68" s="62"/>
      <c r="X68" s="73" t="s">
        <v>157</v>
      </c>
      <c r="Y68" s="62"/>
      <c r="Z68" s="62"/>
      <c r="AA68" s="62"/>
      <c r="AB68" s="62"/>
    </row>
    <row r="69" spans="1:28" ht="15">
      <c r="A69" s="72" t="s">
        <v>187</v>
      </c>
      <c r="B69" s="62">
        <v>66</v>
      </c>
      <c r="C69" s="48" t="s">
        <v>236</v>
      </c>
      <c r="D69" s="62" t="s">
        <v>183</v>
      </c>
      <c r="E69" s="47">
        <v>64</v>
      </c>
      <c r="F69" s="66" t="s">
        <v>203</v>
      </c>
      <c r="G69" s="66" t="s">
        <v>186</v>
      </c>
      <c r="H69" s="66" t="s">
        <v>154</v>
      </c>
      <c r="I69" s="48" t="s">
        <v>201</v>
      </c>
      <c r="J69" s="67" t="s">
        <v>156</v>
      </c>
      <c r="K69" s="72">
        <v>22</v>
      </c>
      <c r="L69" s="62"/>
      <c r="M69" s="62"/>
      <c r="N69" s="62"/>
      <c r="O69" s="62"/>
      <c r="P69" s="62"/>
      <c r="Q69" s="62"/>
      <c r="R69" s="62">
        <f t="shared" si="7"/>
        <v>22</v>
      </c>
      <c r="S69" s="62">
        <v>1</v>
      </c>
      <c r="T69" s="62"/>
      <c r="U69" s="62"/>
      <c r="V69" s="62">
        <v>1</v>
      </c>
      <c r="W69" s="62"/>
      <c r="X69" s="73" t="s">
        <v>157</v>
      </c>
      <c r="Y69" s="62"/>
      <c r="Z69" s="62"/>
      <c r="AA69" s="62"/>
      <c r="AB69" s="62"/>
    </row>
    <row r="70" spans="1:28" ht="15">
      <c r="A70" s="62" t="s">
        <v>187</v>
      </c>
      <c r="B70" s="62">
        <v>67</v>
      </c>
      <c r="C70" s="48" t="s">
        <v>237</v>
      </c>
      <c r="D70" s="62" t="s">
        <v>183</v>
      </c>
      <c r="E70" s="47">
        <v>64</v>
      </c>
      <c r="F70" s="66" t="s">
        <v>203</v>
      </c>
      <c r="G70" s="66" t="s">
        <v>186</v>
      </c>
      <c r="H70" s="66" t="s">
        <v>154</v>
      </c>
      <c r="I70" s="48" t="s">
        <v>201</v>
      </c>
      <c r="J70" s="67" t="s">
        <v>156</v>
      </c>
      <c r="K70" s="72">
        <v>26</v>
      </c>
      <c r="L70" s="62"/>
      <c r="M70" s="62"/>
      <c r="N70" s="62"/>
      <c r="O70" s="62"/>
      <c r="P70" s="62"/>
      <c r="Q70" s="62"/>
      <c r="R70" s="62">
        <f t="shared" si="7"/>
        <v>26</v>
      </c>
      <c r="S70" s="62">
        <v>1</v>
      </c>
      <c r="T70" s="62"/>
      <c r="U70" s="62"/>
      <c r="V70" s="62">
        <v>1</v>
      </c>
      <c r="W70" s="62"/>
      <c r="X70" s="73" t="s">
        <v>157</v>
      </c>
      <c r="Y70" s="62"/>
      <c r="Z70" s="62"/>
      <c r="AA70" s="62"/>
      <c r="AB70" s="62"/>
    </row>
    <row r="71" spans="1:28" ht="15">
      <c r="A71" s="72" t="s">
        <v>187</v>
      </c>
      <c r="B71" s="62">
        <v>68</v>
      </c>
      <c r="C71" s="48" t="s">
        <v>238</v>
      </c>
      <c r="D71" s="62" t="s">
        <v>183</v>
      </c>
      <c r="E71" s="47">
        <v>64</v>
      </c>
      <c r="F71" s="66" t="s">
        <v>203</v>
      </c>
      <c r="G71" s="66" t="s">
        <v>186</v>
      </c>
      <c r="H71" s="66" t="s">
        <v>154</v>
      </c>
      <c r="I71" s="48" t="s">
        <v>201</v>
      </c>
      <c r="J71" s="67" t="s">
        <v>156</v>
      </c>
      <c r="K71" s="72">
        <v>23</v>
      </c>
      <c r="L71" s="62"/>
      <c r="M71" s="62"/>
      <c r="N71" s="62"/>
      <c r="O71" s="62"/>
      <c r="P71" s="62"/>
      <c r="Q71" s="62"/>
      <c r="R71" s="62">
        <f t="shared" si="7"/>
        <v>23</v>
      </c>
      <c r="S71" s="62">
        <v>1</v>
      </c>
      <c r="T71" s="62"/>
      <c r="U71" s="62"/>
      <c r="V71" s="62">
        <v>1</v>
      </c>
      <c r="W71" s="62"/>
      <c r="X71" s="73" t="s">
        <v>157</v>
      </c>
      <c r="Y71" s="62"/>
      <c r="Z71" s="62"/>
      <c r="AA71" s="62"/>
      <c r="AB71" s="62"/>
    </row>
    <row r="72" spans="1:28" ht="15">
      <c r="A72" s="62" t="s">
        <v>187</v>
      </c>
      <c r="B72" s="62">
        <v>69</v>
      </c>
      <c r="C72" s="48" t="s">
        <v>239</v>
      </c>
      <c r="D72" s="62" t="s">
        <v>183</v>
      </c>
      <c r="E72" s="47">
        <v>64</v>
      </c>
      <c r="F72" s="66" t="s">
        <v>203</v>
      </c>
      <c r="G72" s="66" t="s">
        <v>186</v>
      </c>
      <c r="H72" s="66" t="s">
        <v>154</v>
      </c>
      <c r="I72" s="48" t="s">
        <v>201</v>
      </c>
      <c r="J72" s="67" t="s">
        <v>156</v>
      </c>
      <c r="K72" s="72">
        <v>24</v>
      </c>
      <c r="L72" s="62"/>
      <c r="M72" s="62"/>
      <c r="N72" s="62"/>
      <c r="O72" s="62"/>
      <c r="P72" s="62"/>
      <c r="Q72" s="62"/>
      <c r="R72" s="62">
        <f t="shared" si="7"/>
        <v>24</v>
      </c>
      <c r="S72" s="62">
        <v>1</v>
      </c>
      <c r="T72" s="62"/>
      <c r="U72" s="62"/>
      <c r="V72" s="62">
        <v>1</v>
      </c>
      <c r="W72" s="62"/>
      <c r="X72" s="73" t="s">
        <v>157</v>
      </c>
      <c r="Y72" s="62"/>
      <c r="Z72" s="62"/>
      <c r="AA72" s="62"/>
      <c r="AB72" s="62"/>
    </row>
    <row r="73" spans="1:28" ht="15">
      <c r="A73" s="72" t="s">
        <v>187</v>
      </c>
      <c r="B73" s="62">
        <v>70</v>
      </c>
      <c r="C73" s="48" t="s">
        <v>240</v>
      </c>
      <c r="D73" s="62" t="s">
        <v>183</v>
      </c>
      <c r="E73" s="47">
        <v>64</v>
      </c>
      <c r="F73" s="66" t="s">
        <v>203</v>
      </c>
      <c r="G73" s="66" t="s">
        <v>186</v>
      </c>
      <c r="H73" s="66" t="s">
        <v>154</v>
      </c>
      <c r="I73" s="48" t="s">
        <v>201</v>
      </c>
      <c r="J73" s="67" t="s">
        <v>156</v>
      </c>
      <c r="K73" s="72">
        <v>29</v>
      </c>
      <c r="L73" s="62"/>
      <c r="M73" s="62"/>
      <c r="N73" s="62"/>
      <c r="O73" s="62"/>
      <c r="P73" s="62"/>
      <c r="Q73" s="62"/>
      <c r="R73" s="62">
        <f t="shared" si="7"/>
        <v>29</v>
      </c>
      <c r="S73" s="62">
        <v>1</v>
      </c>
      <c r="T73" s="62"/>
      <c r="U73" s="62"/>
      <c r="V73" s="62">
        <v>1</v>
      </c>
      <c r="W73" s="62"/>
      <c r="X73" s="73" t="s">
        <v>157</v>
      </c>
      <c r="Y73" s="62"/>
      <c r="Z73" s="62"/>
      <c r="AA73" s="62"/>
      <c r="AB73" s="62"/>
    </row>
    <row r="74" spans="1:28" ht="15">
      <c r="A74" s="62" t="s">
        <v>187</v>
      </c>
      <c r="B74" s="62">
        <v>71</v>
      </c>
      <c r="C74" s="48" t="s">
        <v>241</v>
      </c>
      <c r="D74" s="62" t="s">
        <v>183</v>
      </c>
      <c r="E74" s="47">
        <v>64</v>
      </c>
      <c r="F74" s="66" t="s">
        <v>203</v>
      </c>
      <c r="G74" s="66" t="s">
        <v>186</v>
      </c>
      <c r="H74" s="66" t="s">
        <v>154</v>
      </c>
      <c r="I74" s="48" t="s">
        <v>201</v>
      </c>
      <c r="J74" s="67" t="s">
        <v>156</v>
      </c>
      <c r="K74" s="72">
        <v>25</v>
      </c>
      <c r="L74" s="62"/>
      <c r="M74" s="62"/>
      <c r="N74" s="62"/>
      <c r="O74" s="62"/>
      <c r="P74" s="62"/>
      <c r="Q74" s="62"/>
      <c r="R74" s="62">
        <f t="shared" si="7"/>
        <v>25</v>
      </c>
      <c r="S74" s="62">
        <v>1</v>
      </c>
      <c r="T74" s="62"/>
      <c r="U74" s="62"/>
      <c r="V74" s="62">
        <v>1</v>
      </c>
      <c r="W74" s="62"/>
      <c r="X74" s="73" t="s">
        <v>157</v>
      </c>
      <c r="Y74" s="62"/>
      <c r="Z74" s="62"/>
      <c r="AA74" s="62"/>
      <c r="AB74" s="62"/>
    </row>
    <row r="75" spans="1:28" ht="15">
      <c r="A75" s="72" t="s">
        <v>187</v>
      </c>
      <c r="B75" s="62">
        <v>72</v>
      </c>
      <c r="C75" s="48" t="s">
        <v>242</v>
      </c>
      <c r="D75" s="62" t="s">
        <v>183</v>
      </c>
      <c r="E75" s="47">
        <v>64</v>
      </c>
      <c r="F75" s="66" t="s">
        <v>203</v>
      </c>
      <c r="G75" s="66" t="s">
        <v>186</v>
      </c>
      <c r="H75" s="66" t="s">
        <v>154</v>
      </c>
      <c r="I75" s="48" t="s">
        <v>201</v>
      </c>
      <c r="J75" s="67" t="s">
        <v>156</v>
      </c>
      <c r="K75" s="72">
        <v>26</v>
      </c>
      <c r="L75" s="62"/>
      <c r="M75" s="62"/>
      <c r="N75" s="62"/>
      <c r="O75" s="62"/>
      <c r="P75" s="62"/>
      <c r="Q75" s="62"/>
      <c r="R75" s="62">
        <f t="shared" si="7"/>
        <v>26</v>
      </c>
      <c r="S75" s="62">
        <v>1</v>
      </c>
      <c r="T75" s="62"/>
      <c r="U75" s="62"/>
      <c r="V75" s="62">
        <v>1</v>
      </c>
      <c r="W75" s="62"/>
      <c r="X75" s="73" t="s">
        <v>157</v>
      </c>
      <c r="Y75" s="62"/>
      <c r="Z75" s="62"/>
      <c r="AA75" s="62"/>
      <c r="AB75" s="62"/>
    </row>
    <row r="76" ht="15">
      <c r="K76">
        <f>SUM(K4:K75)</f>
        <v>1525</v>
      </c>
    </row>
    <row r="77" ht="15">
      <c r="K77">
        <v>11511</v>
      </c>
    </row>
    <row r="78" ht="15">
      <c r="K78">
        <f>SUM(K76:K77)</f>
        <v>13036</v>
      </c>
    </row>
  </sheetData>
  <sheetProtection/>
  <mergeCells count="6">
    <mergeCell ref="Y2:AB2"/>
    <mergeCell ref="A2:H2"/>
    <mergeCell ref="I2:L2"/>
    <mergeCell ref="M2:R2"/>
    <mergeCell ref="S2:V2"/>
    <mergeCell ref="W2:X2"/>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AB33"/>
  <sheetViews>
    <sheetView zoomScale="90" zoomScaleNormal="90" zoomScalePageLayoutView="90" workbookViewId="0" topLeftCell="D1">
      <selection activeCell="L36" sqref="L36"/>
    </sheetView>
  </sheetViews>
  <sheetFormatPr defaultColWidth="11.421875" defaultRowHeight="15"/>
  <cols>
    <col min="3" max="3" width="109.28125" style="0" customWidth="1"/>
    <col min="6" max="6" width="26.00390625" style="0" customWidth="1"/>
    <col min="9" max="9" width="47.00390625" style="0" bestFit="1" customWidth="1"/>
  </cols>
  <sheetData>
    <row r="1" spans="1:28" ht="15">
      <c r="A1" s="311" t="s">
        <v>116</v>
      </c>
      <c r="B1" s="311"/>
      <c r="C1" s="311"/>
      <c r="D1" s="53"/>
      <c r="E1" s="53"/>
      <c r="F1" s="53"/>
      <c r="G1" s="53"/>
      <c r="H1" s="53"/>
      <c r="I1" s="53"/>
      <c r="J1" s="53"/>
      <c r="K1" s="53"/>
      <c r="L1" s="63"/>
      <c r="M1" s="53"/>
      <c r="N1" s="53"/>
      <c r="O1" s="53"/>
      <c r="P1" s="53"/>
      <c r="Q1" s="53"/>
      <c r="R1" s="53"/>
      <c r="S1" s="53"/>
      <c r="T1" s="53"/>
      <c r="U1" s="53"/>
      <c r="V1" s="53"/>
      <c r="W1" s="53"/>
      <c r="X1" s="53"/>
      <c r="Y1" s="190"/>
      <c r="Z1" s="191"/>
      <c r="AA1" s="191"/>
      <c r="AB1" s="53"/>
    </row>
    <row r="2" spans="1:28" ht="15.75" customHeight="1">
      <c r="A2" s="299" t="s">
        <v>117</v>
      </c>
      <c r="B2" s="300"/>
      <c r="C2" s="300"/>
      <c r="D2" s="219"/>
      <c r="E2" s="219"/>
      <c r="F2" s="219"/>
      <c r="G2" s="219"/>
      <c r="H2" s="219"/>
      <c r="I2" s="301" t="s">
        <v>118</v>
      </c>
      <c r="J2" s="301"/>
      <c r="K2" s="301"/>
      <c r="L2" s="301"/>
      <c r="M2" s="312" t="s">
        <v>119</v>
      </c>
      <c r="N2" s="312"/>
      <c r="O2" s="312"/>
      <c r="P2" s="312"/>
      <c r="Q2" s="312"/>
      <c r="R2" s="312"/>
      <c r="S2" s="306" t="s">
        <v>120</v>
      </c>
      <c r="T2" s="307"/>
      <c r="U2" s="307"/>
      <c r="V2" s="307"/>
      <c r="W2" s="313" t="s">
        <v>121</v>
      </c>
      <c r="X2" s="313"/>
      <c r="Y2" s="297" t="s">
        <v>243</v>
      </c>
      <c r="Z2" s="298"/>
      <c r="AA2" s="298"/>
      <c r="AB2" s="298"/>
    </row>
    <row r="3" spans="1:28" ht="94.5">
      <c r="A3" s="54" t="s">
        <v>123</v>
      </c>
      <c r="B3" s="55" t="s">
        <v>124</v>
      </c>
      <c r="C3" s="64" t="s">
        <v>125</v>
      </c>
      <c r="D3" s="55" t="s">
        <v>126</v>
      </c>
      <c r="E3" s="55" t="s">
        <v>127</v>
      </c>
      <c r="F3" s="55" t="s">
        <v>128</v>
      </c>
      <c r="G3" s="55" t="s">
        <v>129</v>
      </c>
      <c r="H3" s="55" t="s">
        <v>130</v>
      </c>
      <c r="I3" s="56" t="s">
        <v>131</v>
      </c>
      <c r="J3" s="56" t="s">
        <v>132</v>
      </c>
      <c r="K3" s="56" t="s">
        <v>133</v>
      </c>
      <c r="L3" s="56" t="s">
        <v>134</v>
      </c>
      <c r="M3" s="57" t="s">
        <v>244</v>
      </c>
      <c r="N3" s="57" t="s">
        <v>245</v>
      </c>
      <c r="O3" s="57" t="s">
        <v>136</v>
      </c>
      <c r="P3" s="57" t="s">
        <v>137</v>
      </c>
      <c r="Q3" s="57" t="s">
        <v>246</v>
      </c>
      <c r="R3" s="58" t="s">
        <v>140</v>
      </c>
      <c r="S3" s="59" t="s">
        <v>141</v>
      </c>
      <c r="T3" s="59" t="s">
        <v>142</v>
      </c>
      <c r="U3" s="59" t="s">
        <v>143</v>
      </c>
      <c r="V3" s="59" t="s">
        <v>144</v>
      </c>
      <c r="W3" s="60" t="s">
        <v>118</v>
      </c>
      <c r="X3" s="61" t="s">
        <v>145</v>
      </c>
      <c r="Y3" s="192" t="s">
        <v>247</v>
      </c>
      <c r="Z3" s="193" t="s">
        <v>248</v>
      </c>
      <c r="AA3" s="193" t="s">
        <v>249</v>
      </c>
      <c r="AB3" s="194" t="s">
        <v>250</v>
      </c>
    </row>
    <row r="4" spans="1:28" s="42" customFormat="1" ht="26.25" customHeight="1">
      <c r="A4" s="68" t="s">
        <v>150</v>
      </c>
      <c r="B4" s="69">
        <v>1</v>
      </c>
      <c r="C4" s="65" t="s">
        <v>251</v>
      </c>
      <c r="D4" s="62" t="s">
        <v>152</v>
      </c>
      <c r="E4" s="71">
        <v>32</v>
      </c>
      <c r="F4" s="66" t="s">
        <v>252</v>
      </c>
      <c r="G4" s="66" t="s">
        <v>154</v>
      </c>
      <c r="H4" s="66" t="s">
        <v>154</v>
      </c>
      <c r="I4" s="66" t="s">
        <v>253</v>
      </c>
      <c r="J4" s="67" t="s">
        <v>254</v>
      </c>
      <c r="K4" s="67">
        <v>565</v>
      </c>
      <c r="L4" s="67" t="s">
        <v>254</v>
      </c>
      <c r="M4" s="66"/>
      <c r="N4" s="66"/>
      <c r="O4" s="66">
        <v>565</v>
      </c>
      <c r="P4" s="66"/>
      <c r="Q4" s="66"/>
      <c r="R4" s="67">
        <f>+Q4+P4+O4+N4+M4</f>
        <v>565</v>
      </c>
      <c r="S4" s="66">
        <v>1</v>
      </c>
      <c r="T4" s="66"/>
      <c r="U4" s="66"/>
      <c r="V4" s="66">
        <f>S4+T4+U4</f>
        <v>1</v>
      </c>
      <c r="W4" s="67" t="s">
        <v>255</v>
      </c>
      <c r="X4" s="66"/>
      <c r="Y4" s="67" t="s">
        <v>254</v>
      </c>
      <c r="Z4" s="67" t="s">
        <v>254</v>
      </c>
      <c r="AA4" s="67" t="s">
        <v>254</v>
      </c>
      <c r="AB4" s="67" t="s">
        <v>254</v>
      </c>
    </row>
    <row r="5" spans="1:28" s="42" customFormat="1" ht="15">
      <c r="A5" s="70" t="s">
        <v>150</v>
      </c>
      <c r="B5" s="69">
        <v>2</v>
      </c>
      <c r="C5" s="66" t="s">
        <v>256</v>
      </c>
      <c r="D5" s="62" t="s">
        <v>152</v>
      </c>
      <c r="E5" s="71">
        <v>40</v>
      </c>
      <c r="F5" s="66" t="s">
        <v>257</v>
      </c>
      <c r="G5" s="66" t="s">
        <v>154</v>
      </c>
      <c r="H5" s="66" t="s">
        <v>154</v>
      </c>
      <c r="I5" s="66" t="s">
        <v>258</v>
      </c>
      <c r="J5" s="67" t="s">
        <v>254</v>
      </c>
      <c r="K5" s="67">
        <v>117</v>
      </c>
      <c r="L5" s="67">
        <v>40</v>
      </c>
      <c r="M5" s="67">
        <v>8</v>
      </c>
      <c r="N5" s="66"/>
      <c r="O5" s="66">
        <v>100</v>
      </c>
      <c r="P5" s="66">
        <v>9</v>
      </c>
      <c r="Q5" s="66"/>
      <c r="R5" s="67">
        <f>+Q5+P5+O5+N5+M5</f>
        <v>117</v>
      </c>
      <c r="S5" s="66">
        <v>1</v>
      </c>
      <c r="T5" s="66"/>
      <c r="U5" s="66"/>
      <c r="V5" s="66">
        <f aca="true" t="shared" si="0" ref="V5:V31">S5+T5+U5</f>
        <v>1</v>
      </c>
      <c r="W5" s="67" t="s">
        <v>255</v>
      </c>
      <c r="X5" s="66"/>
      <c r="Y5" s="67" t="s">
        <v>254</v>
      </c>
      <c r="Z5" s="67" t="s">
        <v>254</v>
      </c>
      <c r="AA5" s="67" t="s">
        <v>254</v>
      </c>
      <c r="AB5" s="67" t="s">
        <v>254</v>
      </c>
    </row>
    <row r="6" spans="1:28" ht="15">
      <c r="A6" s="70" t="s">
        <v>150</v>
      </c>
      <c r="B6" s="69">
        <v>3</v>
      </c>
      <c r="C6" s="62" t="s">
        <v>259</v>
      </c>
      <c r="D6" s="62" t="s">
        <v>152</v>
      </c>
      <c r="E6" s="73">
        <v>2</v>
      </c>
      <c r="F6" s="62" t="s">
        <v>260</v>
      </c>
      <c r="G6" s="62" t="s">
        <v>159</v>
      </c>
      <c r="H6" s="62" t="s">
        <v>160</v>
      </c>
      <c r="I6" s="62" t="s">
        <v>261</v>
      </c>
      <c r="J6" s="67" t="s">
        <v>254</v>
      </c>
      <c r="K6" s="73">
        <v>150</v>
      </c>
      <c r="L6" s="67" t="s">
        <v>254</v>
      </c>
      <c r="M6" s="73"/>
      <c r="N6" s="73">
        <v>150</v>
      </c>
      <c r="O6" s="62"/>
      <c r="P6" s="62"/>
      <c r="Q6" s="62"/>
      <c r="R6" s="73">
        <v>150</v>
      </c>
      <c r="S6" s="62">
        <v>1</v>
      </c>
      <c r="T6" s="62"/>
      <c r="U6" s="62">
        <v>1</v>
      </c>
      <c r="V6" s="66">
        <f t="shared" si="0"/>
        <v>2</v>
      </c>
      <c r="W6" s="67" t="s">
        <v>255</v>
      </c>
      <c r="X6" s="62"/>
      <c r="Y6" s="67" t="s">
        <v>254</v>
      </c>
      <c r="Z6" s="67" t="s">
        <v>254</v>
      </c>
      <c r="AA6" s="67" t="s">
        <v>254</v>
      </c>
      <c r="AB6" s="67" t="s">
        <v>254</v>
      </c>
    </row>
    <row r="7" spans="1:28" ht="15">
      <c r="A7" s="70" t="s">
        <v>150</v>
      </c>
      <c r="B7" s="69">
        <v>4</v>
      </c>
      <c r="C7" s="62" t="s">
        <v>262</v>
      </c>
      <c r="D7" s="62" t="s">
        <v>152</v>
      </c>
      <c r="E7" s="73">
        <v>2</v>
      </c>
      <c r="F7" s="62" t="s">
        <v>260</v>
      </c>
      <c r="G7" s="62" t="s">
        <v>159</v>
      </c>
      <c r="H7" s="62" t="s">
        <v>160</v>
      </c>
      <c r="I7" s="62" t="s">
        <v>261</v>
      </c>
      <c r="J7" s="67" t="s">
        <v>254</v>
      </c>
      <c r="K7" s="73">
        <v>150</v>
      </c>
      <c r="L7" s="67" t="s">
        <v>254</v>
      </c>
      <c r="M7" s="73"/>
      <c r="N7" s="73">
        <v>150</v>
      </c>
      <c r="O7" s="62"/>
      <c r="P7" s="62"/>
      <c r="Q7" s="62"/>
      <c r="R7" s="73">
        <v>150</v>
      </c>
      <c r="S7" s="62">
        <v>1</v>
      </c>
      <c r="T7" s="62"/>
      <c r="U7" s="62">
        <v>1</v>
      </c>
      <c r="V7" s="66">
        <f t="shared" si="0"/>
        <v>2</v>
      </c>
      <c r="W7" s="67" t="s">
        <v>255</v>
      </c>
      <c r="X7" s="62"/>
      <c r="Y7" s="67" t="s">
        <v>254</v>
      </c>
      <c r="Z7" s="67" t="s">
        <v>254</v>
      </c>
      <c r="AA7" s="67" t="s">
        <v>254</v>
      </c>
      <c r="AB7" s="67" t="s">
        <v>254</v>
      </c>
    </row>
    <row r="8" spans="1:28" ht="15">
      <c r="A8" s="70" t="s">
        <v>150</v>
      </c>
      <c r="B8" s="69">
        <v>5</v>
      </c>
      <c r="C8" s="62" t="s">
        <v>263</v>
      </c>
      <c r="D8" s="62" t="s">
        <v>152</v>
      </c>
      <c r="E8" s="73">
        <v>2</v>
      </c>
      <c r="F8" s="62" t="s">
        <v>260</v>
      </c>
      <c r="G8" s="62" t="s">
        <v>159</v>
      </c>
      <c r="H8" s="62" t="s">
        <v>264</v>
      </c>
      <c r="I8" s="62" t="s">
        <v>261</v>
      </c>
      <c r="J8" s="67" t="s">
        <v>254</v>
      </c>
      <c r="K8" s="73">
        <v>30</v>
      </c>
      <c r="L8" s="67" t="s">
        <v>254</v>
      </c>
      <c r="M8" s="73"/>
      <c r="N8" s="73">
        <v>30</v>
      </c>
      <c r="O8" s="62"/>
      <c r="P8" s="62"/>
      <c r="Q8" s="62"/>
      <c r="R8" s="73">
        <v>30</v>
      </c>
      <c r="S8" s="62">
        <v>1</v>
      </c>
      <c r="T8" s="62"/>
      <c r="U8" s="62">
        <v>1</v>
      </c>
      <c r="V8" s="66">
        <f t="shared" si="0"/>
        <v>2</v>
      </c>
      <c r="W8" s="67" t="s">
        <v>255</v>
      </c>
      <c r="X8" s="62"/>
      <c r="Y8" s="67" t="s">
        <v>254</v>
      </c>
      <c r="Z8" s="67" t="s">
        <v>254</v>
      </c>
      <c r="AA8" s="67" t="s">
        <v>254</v>
      </c>
      <c r="AB8" s="67" t="s">
        <v>254</v>
      </c>
    </row>
    <row r="9" spans="1:28" ht="15">
      <c r="A9" s="70" t="s">
        <v>150</v>
      </c>
      <c r="B9" s="69">
        <v>6</v>
      </c>
      <c r="C9" s="62" t="s">
        <v>265</v>
      </c>
      <c r="D9" s="62" t="s">
        <v>152</v>
      </c>
      <c r="E9" s="73">
        <v>2</v>
      </c>
      <c r="F9" s="62" t="s">
        <v>260</v>
      </c>
      <c r="G9" s="62" t="s">
        <v>159</v>
      </c>
      <c r="H9" s="62" t="s">
        <v>266</v>
      </c>
      <c r="I9" s="62" t="s">
        <v>261</v>
      </c>
      <c r="J9" s="67" t="s">
        <v>254</v>
      </c>
      <c r="K9" s="73">
        <v>30</v>
      </c>
      <c r="L9" s="67" t="s">
        <v>254</v>
      </c>
      <c r="M9" s="73"/>
      <c r="N9" s="73">
        <v>30</v>
      </c>
      <c r="O9" s="62"/>
      <c r="P9" s="62"/>
      <c r="Q9" s="62"/>
      <c r="R9" s="73">
        <v>30</v>
      </c>
      <c r="S9" s="62">
        <v>1</v>
      </c>
      <c r="T9" s="62"/>
      <c r="U9" s="62">
        <v>1</v>
      </c>
      <c r="V9" s="66">
        <f t="shared" si="0"/>
        <v>2</v>
      </c>
      <c r="W9" s="67" t="s">
        <v>255</v>
      </c>
      <c r="X9" s="62"/>
      <c r="Y9" s="67" t="s">
        <v>254</v>
      </c>
      <c r="Z9" s="67" t="s">
        <v>254</v>
      </c>
      <c r="AA9" s="67" t="s">
        <v>254</v>
      </c>
      <c r="AB9" s="67" t="s">
        <v>254</v>
      </c>
    </row>
    <row r="10" spans="1:28" ht="15">
      <c r="A10" s="70" t="s">
        <v>150</v>
      </c>
      <c r="B10" s="69">
        <v>7</v>
      </c>
      <c r="C10" s="62" t="s">
        <v>267</v>
      </c>
      <c r="D10" s="62" t="s">
        <v>152</v>
      </c>
      <c r="E10" s="73">
        <v>2</v>
      </c>
      <c r="F10" s="62" t="s">
        <v>268</v>
      </c>
      <c r="G10" s="62" t="s">
        <v>159</v>
      </c>
      <c r="H10" s="62" t="s">
        <v>160</v>
      </c>
      <c r="I10" s="62" t="s">
        <v>269</v>
      </c>
      <c r="J10" s="67" t="s">
        <v>254</v>
      </c>
      <c r="K10" s="73">
        <v>16</v>
      </c>
      <c r="L10" s="67" t="s">
        <v>254</v>
      </c>
      <c r="M10" s="73"/>
      <c r="N10" s="73">
        <v>6</v>
      </c>
      <c r="O10" s="73"/>
      <c r="P10" s="73">
        <v>10</v>
      </c>
      <c r="Q10" s="62"/>
      <c r="R10" s="73">
        <v>16</v>
      </c>
      <c r="S10" s="62">
        <v>1</v>
      </c>
      <c r="T10" s="62"/>
      <c r="U10" s="62">
        <v>1</v>
      </c>
      <c r="V10" s="66">
        <f t="shared" si="0"/>
        <v>2</v>
      </c>
      <c r="W10" s="67" t="s">
        <v>255</v>
      </c>
      <c r="X10" s="62"/>
      <c r="Y10" s="67" t="s">
        <v>254</v>
      </c>
      <c r="Z10" s="67" t="s">
        <v>254</v>
      </c>
      <c r="AA10" s="67" t="s">
        <v>254</v>
      </c>
      <c r="AB10" s="67" t="s">
        <v>254</v>
      </c>
    </row>
    <row r="11" spans="1:28" ht="15">
      <c r="A11" s="70" t="s">
        <v>150</v>
      </c>
      <c r="B11" s="69">
        <v>8</v>
      </c>
      <c r="C11" s="66" t="s">
        <v>270</v>
      </c>
      <c r="D11" s="62" t="s">
        <v>152</v>
      </c>
      <c r="E11" s="75">
        <v>8</v>
      </c>
      <c r="F11" s="72" t="s">
        <v>271</v>
      </c>
      <c r="G11" s="62" t="s">
        <v>159</v>
      </c>
      <c r="H11" s="62" t="s">
        <v>160</v>
      </c>
      <c r="I11" s="72" t="s">
        <v>272</v>
      </c>
      <c r="J11" s="67" t="s">
        <v>254</v>
      </c>
      <c r="K11" s="75">
        <v>11</v>
      </c>
      <c r="L11" s="67" t="s">
        <v>254</v>
      </c>
      <c r="M11" s="62"/>
      <c r="N11" s="62"/>
      <c r="O11" s="62"/>
      <c r="P11" s="62"/>
      <c r="Q11" s="62"/>
      <c r="R11" s="75">
        <v>11</v>
      </c>
      <c r="S11" s="62">
        <v>1</v>
      </c>
      <c r="T11" s="62"/>
      <c r="U11" s="62"/>
      <c r="V11" s="66">
        <f t="shared" si="0"/>
        <v>1</v>
      </c>
      <c r="W11" s="67" t="s">
        <v>255</v>
      </c>
      <c r="X11" s="62"/>
      <c r="Y11" s="67" t="s">
        <v>254</v>
      </c>
      <c r="Z11" s="67" t="s">
        <v>254</v>
      </c>
      <c r="AA11" s="67" t="s">
        <v>254</v>
      </c>
      <c r="AB11" s="67" t="s">
        <v>254</v>
      </c>
    </row>
    <row r="12" spans="1:28" ht="15">
      <c r="A12" s="70" t="s">
        <v>150</v>
      </c>
      <c r="B12" s="69">
        <v>9</v>
      </c>
      <c r="C12" s="52" t="s">
        <v>273</v>
      </c>
      <c r="D12" s="72" t="s">
        <v>152</v>
      </c>
      <c r="E12" s="75">
        <v>1</v>
      </c>
      <c r="F12" s="72" t="s">
        <v>274</v>
      </c>
      <c r="G12" s="72" t="s">
        <v>275</v>
      </c>
      <c r="H12" s="72" t="s">
        <v>275</v>
      </c>
      <c r="I12" s="62" t="s">
        <v>261</v>
      </c>
      <c r="J12" s="67" t="s">
        <v>254</v>
      </c>
      <c r="K12" s="62">
        <v>132</v>
      </c>
      <c r="L12" s="67" t="s">
        <v>254</v>
      </c>
      <c r="M12" s="62"/>
      <c r="N12" s="62"/>
      <c r="O12" s="62"/>
      <c r="P12" s="62"/>
      <c r="Q12" s="62"/>
      <c r="R12" s="73">
        <v>132</v>
      </c>
      <c r="S12" s="62">
        <v>1</v>
      </c>
      <c r="T12" s="62"/>
      <c r="U12" s="62"/>
      <c r="V12" s="66">
        <f t="shared" si="0"/>
        <v>1</v>
      </c>
      <c r="W12" s="62"/>
      <c r="X12" s="62"/>
      <c r="Y12" s="67" t="s">
        <v>254</v>
      </c>
      <c r="Z12" s="67" t="s">
        <v>254</v>
      </c>
      <c r="AA12" s="67" t="s">
        <v>254</v>
      </c>
      <c r="AB12" s="67" t="s">
        <v>254</v>
      </c>
    </row>
    <row r="13" spans="1:28" ht="15">
      <c r="A13" s="70" t="s">
        <v>150</v>
      </c>
      <c r="B13" s="69">
        <v>10</v>
      </c>
      <c r="C13" s="52" t="s">
        <v>276</v>
      </c>
      <c r="D13" s="72" t="s">
        <v>152</v>
      </c>
      <c r="E13" s="75">
        <v>30</v>
      </c>
      <c r="F13" s="72" t="s">
        <v>277</v>
      </c>
      <c r="G13" s="72" t="s">
        <v>278</v>
      </c>
      <c r="H13" s="72" t="s">
        <v>275</v>
      </c>
      <c r="I13" s="72" t="s">
        <v>272</v>
      </c>
      <c r="J13" s="67" t="s">
        <v>254</v>
      </c>
      <c r="K13" s="76">
        <v>117</v>
      </c>
      <c r="L13" s="76"/>
      <c r="M13" s="76"/>
      <c r="N13" s="76"/>
      <c r="O13" s="76"/>
      <c r="P13" s="76"/>
      <c r="Q13" s="76">
        <v>117</v>
      </c>
      <c r="R13" s="76">
        <f>SUM(M13:Q13)</f>
        <v>117</v>
      </c>
      <c r="S13" s="62">
        <v>1</v>
      </c>
      <c r="T13" s="76"/>
      <c r="U13" s="76"/>
      <c r="V13" s="66">
        <f t="shared" si="0"/>
        <v>1</v>
      </c>
      <c r="W13" s="76" t="s">
        <v>255</v>
      </c>
      <c r="X13" s="77"/>
      <c r="Y13" s="67" t="s">
        <v>254</v>
      </c>
      <c r="Z13" s="67" t="s">
        <v>254</v>
      </c>
      <c r="AA13" s="67" t="s">
        <v>254</v>
      </c>
      <c r="AB13" s="67" t="s">
        <v>254</v>
      </c>
    </row>
    <row r="14" spans="1:28" ht="15">
      <c r="A14" s="70" t="s">
        <v>150</v>
      </c>
      <c r="B14" s="69">
        <v>11</v>
      </c>
      <c r="C14" s="52" t="s">
        <v>279</v>
      </c>
      <c r="D14" s="72" t="s">
        <v>152</v>
      </c>
      <c r="E14" s="75">
        <v>30</v>
      </c>
      <c r="F14" s="72" t="s">
        <v>277</v>
      </c>
      <c r="G14" s="72" t="s">
        <v>278</v>
      </c>
      <c r="H14" s="72" t="s">
        <v>275</v>
      </c>
      <c r="I14" s="72" t="s">
        <v>272</v>
      </c>
      <c r="J14" s="67" t="s">
        <v>254</v>
      </c>
      <c r="K14" s="76">
        <v>106</v>
      </c>
      <c r="L14" s="76"/>
      <c r="M14" s="76"/>
      <c r="N14" s="76"/>
      <c r="O14" s="76"/>
      <c r="P14" s="76"/>
      <c r="Q14" s="76">
        <v>106</v>
      </c>
      <c r="R14" s="76">
        <f aca="true" t="shared" si="1" ref="R14:R31">SUM(M14:Q14)</f>
        <v>106</v>
      </c>
      <c r="S14" s="62">
        <v>1</v>
      </c>
      <c r="T14" s="76"/>
      <c r="U14" s="76"/>
      <c r="V14" s="66">
        <f t="shared" si="0"/>
        <v>1</v>
      </c>
      <c r="W14" s="76" t="s">
        <v>255</v>
      </c>
      <c r="X14" s="77"/>
      <c r="Y14" s="67" t="s">
        <v>254</v>
      </c>
      <c r="Z14" s="67" t="s">
        <v>254</v>
      </c>
      <c r="AA14" s="67" t="s">
        <v>254</v>
      </c>
      <c r="AB14" s="67" t="s">
        <v>254</v>
      </c>
    </row>
    <row r="15" spans="1:28" ht="15">
      <c r="A15" s="70" t="s">
        <v>150</v>
      </c>
      <c r="B15" s="69">
        <v>12</v>
      </c>
      <c r="C15" s="52" t="s">
        <v>280</v>
      </c>
      <c r="D15" s="72" t="s">
        <v>152</v>
      </c>
      <c r="E15" s="75">
        <v>30</v>
      </c>
      <c r="F15" s="72" t="s">
        <v>277</v>
      </c>
      <c r="G15" s="72" t="s">
        <v>278</v>
      </c>
      <c r="H15" s="72" t="s">
        <v>275</v>
      </c>
      <c r="I15" s="72" t="s">
        <v>272</v>
      </c>
      <c r="J15" s="67" t="s">
        <v>254</v>
      </c>
      <c r="K15" s="76">
        <v>107</v>
      </c>
      <c r="L15" s="76"/>
      <c r="M15" s="76"/>
      <c r="N15" s="76">
        <v>3</v>
      </c>
      <c r="O15" s="76"/>
      <c r="P15" s="76"/>
      <c r="Q15" s="76">
        <v>104</v>
      </c>
      <c r="R15" s="76">
        <f t="shared" si="1"/>
        <v>107</v>
      </c>
      <c r="S15" s="62">
        <v>1</v>
      </c>
      <c r="T15" s="76"/>
      <c r="U15" s="76"/>
      <c r="V15" s="66">
        <f t="shared" si="0"/>
        <v>1</v>
      </c>
      <c r="W15" s="76" t="s">
        <v>255</v>
      </c>
      <c r="X15" s="77"/>
      <c r="Y15" s="67" t="s">
        <v>254</v>
      </c>
      <c r="Z15" s="67" t="s">
        <v>254</v>
      </c>
      <c r="AA15" s="67" t="s">
        <v>254</v>
      </c>
      <c r="AB15" s="67" t="s">
        <v>254</v>
      </c>
    </row>
    <row r="16" spans="1:28" ht="15">
      <c r="A16" s="70" t="s">
        <v>150</v>
      </c>
      <c r="B16" s="69">
        <v>13</v>
      </c>
      <c r="C16" s="52" t="s">
        <v>281</v>
      </c>
      <c r="D16" s="72" t="s">
        <v>152</v>
      </c>
      <c r="E16" s="75">
        <v>30</v>
      </c>
      <c r="F16" s="72" t="s">
        <v>277</v>
      </c>
      <c r="G16" s="72" t="s">
        <v>278</v>
      </c>
      <c r="H16" s="72" t="s">
        <v>275</v>
      </c>
      <c r="I16" s="72" t="s">
        <v>272</v>
      </c>
      <c r="J16" s="67" t="s">
        <v>254</v>
      </c>
      <c r="K16" s="76">
        <v>110</v>
      </c>
      <c r="L16" s="76"/>
      <c r="M16" s="76"/>
      <c r="N16" s="76">
        <v>3</v>
      </c>
      <c r="O16" s="76"/>
      <c r="P16" s="76"/>
      <c r="Q16" s="76">
        <v>107</v>
      </c>
      <c r="R16" s="76">
        <f t="shared" si="1"/>
        <v>110</v>
      </c>
      <c r="S16" s="62">
        <v>1</v>
      </c>
      <c r="T16" s="76"/>
      <c r="U16" s="76"/>
      <c r="V16" s="66">
        <f t="shared" si="0"/>
        <v>1</v>
      </c>
      <c r="W16" s="76" t="s">
        <v>255</v>
      </c>
      <c r="X16" s="77"/>
      <c r="Y16" s="67" t="s">
        <v>254</v>
      </c>
      <c r="Z16" s="67" t="s">
        <v>254</v>
      </c>
      <c r="AA16" s="67" t="s">
        <v>254</v>
      </c>
      <c r="AB16" s="67" t="s">
        <v>254</v>
      </c>
    </row>
    <row r="17" spans="1:28" ht="15">
      <c r="A17" s="70" t="s">
        <v>150</v>
      </c>
      <c r="B17" s="69">
        <v>14</v>
      </c>
      <c r="C17" s="52" t="s">
        <v>282</v>
      </c>
      <c r="D17" s="72" t="s">
        <v>152</v>
      </c>
      <c r="E17" s="75">
        <v>30</v>
      </c>
      <c r="F17" s="72" t="s">
        <v>277</v>
      </c>
      <c r="G17" s="72" t="s">
        <v>278</v>
      </c>
      <c r="H17" s="72" t="s">
        <v>275</v>
      </c>
      <c r="I17" s="72" t="s">
        <v>272</v>
      </c>
      <c r="J17" s="67" t="s">
        <v>254</v>
      </c>
      <c r="K17" s="76">
        <v>104</v>
      </c>
      <c r="L17" s="76"/>
      <c r="M17" s="76">
        <v>1</v>
      </c>
      <c r="N17" s="76">
        <v>4</v>
      </c>
      <c r="O17" s="76"/>
      <c r="P17" s="76"/>
      <c r="Q17" s="76">
        <v>99</v>
      </c>
      <c r="R17" s="76">
        <f t="shared" si="1"/>
        <v>104</v>
      </c>
      <c r="S17" s="62">
        <v>1</v>
      </c>
      <c r="T17" s="76"/>
      <c r="U17" s="76"/>
      <c r="V17" s="66">
        <f t="shared" si="0"/>
        <v>1</v>
      </c>
      <c r="W17" s="76" t="s">
        <v>255</v>
      </c>
      <c r="X17" s="77"/>
      <c r="Y17" s="67" t="s">
        <v>254</v>
      </c>
      <c r="Z17" s="67" t="s">
        <v>254</v>
      </c>
      <c r="AA17" s="67" t="s">
        <v>254</v>
      </c>
      <c r="AB17" s="67" t="s">
        <v>254</v>
      </c>
    </row>
    <row r="18" spans="1:28" ht="15">
      <c r="A18" s="70" t="s">
        <v>150</v>
      </c>
      <c r="B18" s="69">
        <v>15</v>
      </c>
      <c r="C18" s="52" t="s">
        <v>283</v>
      </c>
      <c r="D18" s="72" t="s">
        <v>152</v>
      </c>
      <c r="E18" s="75">
        <v>30</v>
      </c>
      <c r="F18" s="72" t="s">
        <v>277</v>
      </c>
      <c r="G18" s="72" t="s">
        <v>278</v>
      </c>
      <c r="H18" s="72" t="s">
        <v>275</v>
      </c>
      <c r="I18" s="72" t="s">
        <v>272</v>
      </c>
      <c r="J18" s="67" t="s">
        <v>254</v>
      </c>
      <c r="K18" s="76">
        <v>109</v>
      </c>
      <c r="L18" s="76"/>
      <c r="M18" s="76">
        <v>1</v>
      </c>
      <c r="N18" s="76">
        <v>1</v>
      </c>
      <c r="O18" s="76"/>
      <c r="P18" s="76"/>
      <c r="Q18" s="76">
        <v>107</v>
      </c>
      <c r="R18" s="76">
        <f t="shared" si="1"/>
        <v>109</v>
      </c>
      <c r="S18" s="62">
        <v>1</v>
      </c>
      <c r="T18" s="76"/>
      <c r="U18" s="76"/>
      <c r="V18" s="66">
        <f t="shared" si="0"/>
        <v>1</v>
      </c>
      <c r="W18" s="76" t="s">
        <v>255</v>
      </c>
      <c r="X18" s="77"/>
      <c r="Y18" s="67" t="s">
        <v>254</v>
      </c>
      <c r="Z18" s="67" t="s">
        <v>254</v>
      </c>
      <c r="AA18" s="67" t="s">
        <v>254</v>
      </c>
      <c r="AB18" s="67" t="s">
        <v>254</v>
      </c>
    </row>
    <row r="19" spans="1:28" ht="15">
      <c r="A19" s="70" t="s">
        <v>150</v>
      </c>
      <c r="B19" s="69">
        <v>16</v>
      </c>
      <c r="C19" s="52" t="s">
        <v>284</v>
      </c>
      <c r="D19" s="72" t="s">
        <v>152</v>
      </c>
      <c r="E19" s="75">
        <v>30</v>
      </c>
      <c r="F19" s="72" t="s">
        <v>277</v>
      </c>
      <c r="G19" s="72" t="s">
        <v>278</v>
      </c>
      <c r="H19" s="72" t="s">
        <v>275</v>
      </c>
      <c r="I19" s="72" t="s">
        <v>272</v>
      </c>
      <c r="J19" s="67" t="s">
        <v>254</v>
      </c>
      <c r="K19" s="76">
        <v>2984</v>
      </c>
      <c r="L19" s="76"/>
      <c r="M19" s="76">
        <v>36</v>
      </c>
      <c r="N19" s="76">
        <v>69</v>
      </c>
      <c r="O19" s="76"/>
      <c r="P19" s="76"/>
      <c r="Q19" s="76">
        <v>2879</v>
      </c>
      <c r="R19" s="76">
        <f t="shared" si="1"/>
        <v>2984</v>
      </c>
      <c r="S19" s="62">
        <v>1</v>
      </c>
      <c r="T19" s="76"/>
      <c r="U19" s="76"/>
      <c r="V19" s="66">
        <f t="shared" si="0"/>
        <v>1</v>
      </c>
      <c r="W19" s="76" t="s">
        <v>255</v>
      </c>
      <c r="X19" s="77"/>
      <c r="Y19" s="67" t="s">
        <v>254</v>
      </c>
      <c r="Z19" s="67" t="s">
        <v>254</v>
      </c>
      <c r="AA19" s="67" t="s">
        <v>254</v>
      </c>
      <c r="AB19" s="67" t="s">
        <v>254</v>
      </c>
    </row>
    <row r="20" spans="1:28" ht="15">
      <c r="A20" s="70" t="s">
        <v>150</v>
      </c>
      <c r="B20" s="69">
        <v>17</v>
      </c>
      <c r="C20" s="52" t="s">
        <v>285</v>
      </c>
      <c r="D20" s="72" t="s">
        <v>152</v>
      </c>
      <c r="E20" s="75">
        <v>30</v>
      </c>
      <c r="F20" s="72" t="s">
        <v>277</v>
      </c>
      <c r="G20" s="72" t="s">
        <v>278</v>
      </c>
      <c r="H20" s="72" t="s">
        <v>275</v>
      </c>
      <c r="I20" s="72" t="s">
        <v>272</v>
      </c>
      <c r="J20" s="67" t="s">
        <v>254</v>
      </c>
      <c r="K20" s="76">
        <v>4982</v>
      </c>
      <c r="L20" s="76"/>
      <c r="M20" s="76">
        <v>80</v>
      </c>
      <c r="N20" s="76">
        <v>359</v>
      </c>
      <c r="O20" s="76"/>
      <c r="P20" s="76"/>
      <c r="Q20" s="76">
        <f>+K20-M20-N20</f>
        <v>4543</v>
      </c>
      <c r="R20" s="76">
        <f t="shared" si="1"/>
        <v>4982</v>
      </c>
      <c r="S20" s="62">
        <v>1</v>
      </c>
      <c r="T20" s="76"/>
      <c r="U20" s="76"/>
      <c r="V20" s="66">
        <f t="shared" si="0"/>
        <v>1</v>
      </c>
      <c r="W20" s="76" t="s">
        <v>255</v>
      </c>
      <c r="X20" s="77"/>
      <c r="Y20" s="67" t="s">
        <v>254</v>
      </c>
      <c r="Z20" s="67" t="s">
        <v>254</v>
      </c>
      <c r="AA20" s="67" t="s">
        <v>254</v>
      </c>
      <c r="AB20" s="67" t="s">
        <v>254</v>
      </c>
    </row>
    <row r="21" spans="1:28" ht="15.75">
      <c r="A21" s="70" t="s">
        <v>150</v>
      </c>
      <c r="B21" s="69">
        <v>18</v>
      </c>
      <c r="C21" s="74" t="s">
        <v>286</v>
      </c>
      <c r="D21" s="72" t="s">
        <v>152</v>
      </c>
      <c r="E21" s="75" t="s">
        <v>287</v>
      </c>
      <c r="F21" s="72" t="s">
        <v>288</v>
      </c>
      <c r="G21" s="72" t="s">
        <v>275</v>
      </c>
      <c r="H21" s="72" t="s">
        <v>275</v>
      </c>
      <c r="I21" s="62" t="s">
        <v>261</v>
      </c>
      <c r="J21" s="67" t="s">
        <v>254</v>
      </c>
      <c r="K21" s="76">
        <v>121</v>
      </c>
      <c r="L21" s="76"/>
      <c r="M21" s="76">
        <v>1</v>
      </c>
      <c r="N21" s="76">
        <v>100</v>
      </c>
      <c r="O21" s="76"/>
      <c r="P21" s="76">
        <v>14</v>
      </c>
      <c r="Q21" s="76">
        <v>6</v>
      </c>
      <c r="R21" s="76">
        <f t="shared" si="1"/>
        <v>121</v>
      </c>
      <c r="S21" s="62">
        <v>1</v>
      </c>
      <c r="T21" s="76"/>
      <c r="U21" s="197">
        <v>1</v>
      </c>
      <c r="V21" s="66">
        <f t="shared" si="0"/>
        <v>2</v>
      </c>
      <c r="W21" s="76" t="s">
        <v>255</v>
      </c>
      <c r="X21" s="77"/>
      <c r="Y21" s="67" t="s">
        <v>254</v>
      </c>
      <c r="Z21" s="67" t="s">
        <v>254</v>
      </c>
      <c r="AA21" s="67" t="s">
        <v>254</v>
      </c>
      <c r="AB21" s="67" t="s">
        <v>254</v>
      </c>
    </row>
    <row r="22" spans="1:28" ht="15.75">
      <c r="A22" s="70" t="s">
        <v>150</v>
      </c>
      <c r="B22" s="69">
        <v>19</v>
      </c>
      <c r="C22" s="74" t="s">
        <v>289</v>
      </c>
      <c r="D22" s="72" t="s">
        <v>152</v>
      </c>
      <c r="E22" s="75" t="s">
        <v>287</v>
      </c>
      <c r="F22" s="72" t="s">
        <v>288</v>
      </c>
      <c r="G22" s="72" t="s">
        <v>275</v>
      </c>
      <c r="H22" s="72" t="s">
        <v>275</v>
      </c>
      <c r="I22" s="62" t="s">
        <v>261</v>
      </c>
      <c r="J22" s="67" t="s">
        <v>254</v>
      </c>
      <c r="K22" s="73">
        <v>88</v>
      </c>
      <c r="L22" s="67" t="s">
        <v>254</v>
      </c>
      <c r="M22" s="62"/>
      <c r="N22" s="62">
        <v>88</v>
      </c>
      <c r="O22" s="62"/>
      <c r="P22" s="62"/>
      <c r="Q22" s="62"/>
      <c r="R22" s="76">
        <f t="shared" si="1"/>
        <v>88</v>
      </c>
      <c r="S22" s="62">
        <v>1</v>
      </c>
      <c r="T22" s="62"/>
      <c r="U22" s="62">
        <v>1</v>
      </c>
      <c r="V22" s="66">
        <f t="shared" si="0"/>
        <v>2</v>
      </c>
      <c r="W22" s="76" t="s">
        <v>255</v>
      </c>
      <c r="X22" s="62"/>
      <c r="Y22" s="67" t="s">
        <v>254</v>
      </c>
      <c r="Z22" s="67" t="s">
        <v>254</v>
      </c>
      <c r="AA22" s="67" t="s">
        <v>254</v>
      </c>
      <c r="AB22" s="67" t="s">
        <v>254</v>
      </c>
    </row>
    <row r="23" spans="1:28" ht="15.75">
      <c r="A23" s="70" t="s">
        <v>150</v>
      </c>
      <c r="B23" s="69">
        <v>20</v>
      </c>
      <c r="C23" s="74" t="s">
        <v>290</v>
      </c>
      <c r="D23" s="72" t="s">
        <v>152</v>
      </c>
      <c r="E23" s="75">
        <v>2</v>
      </c>
      <c r="F23" s="72" t="s">
        <v>288</v>
      </c>
      <c r="G23" s="72" t="s">
        <v>275</v>
      </c>
      <c r="H23" s="72" t="s">
        <v>275</v>
      </c>
      <c r="I23" s="62" t="s">
        <v>261</v>
      </c>
      <c r="J23" s="67" t="s">
        <v>254</v>
      </c>
      <c r="K23" s="73">
        <v>33</v>
      </c>
      <c r="L23" s="67" t="s">
        <v>254</v>
      </c>
      <c r="M23" s="62"/>
      <c r="N23" s="62">
        <v>33</v>
      </c>
      <c r="O23" s="62"/>
      <c r="P23" s="62"/>
      <c r="Q23" s="62"/>
      <c r="R23" s="76">
        <f t="shared" si="1"/>
        <v>33</v>
      </c>
      <c r="S23" s="62">
        <v>1</v>
      </c>
      <c r="T23" s="62"/>
      <c r="U23" s="62">
        <v>1</v>
      </c>
      <c r="V23" s="66">
        <f t="shared" si="0"/>
        <v>2</v>
      </c>
      <c r="W23" s="76" t="s">
        <v>255</v>
      </c>
      <c r="X23" s="62"/>
      <c r="Y23" s="67" t="s">
        <v>254</v>
      </c>
      <c r="Z23" s="67" t="s">
        <v>254</v>
      </c>
      <c r="AA23" s="67" t="s">
        <v>254</v>
      </c>
      <c r="AB23" s="67" t="s">
        <v>254</v>
      </c>
    </row>
    <row r="24" spans="1:28" ht="15">
      <c r="A24" s="198" t="s">
        <v>187</v>
      </c>
      <c r="B24" s="69">
        <v>21</v>
      </c>
      <c r="C24" s="52" t="s">
        <v>291</v>
      </c>
      <c r="D24" s="72" t="s">
        <v>152</v>
      </c>
      <c r="E24" s="75">
        <v>12</v>
      </c>
      <c r="F24" s="72" t="s">
        <v>292</v>
      </c>
      <c r="G24" s="72" t="s">
        <v>275</v>
      </c>
      <c r="H24" s="72" t="s">
        <v>275</v>
      </c>
      <c r="I24" s="72" t="s">
        <v>293</v>
      </c>
      <c r="J24" s="67" t="s">
        <v>254</v>
      </c>
      <c r="K24" s="76">
        <v>225</v>
      </c>
      <c r="L24" s="199">
        <v>125</v>
      </c>
      <c r="M24" s="62">
        <v>207</v>
      </c>
      <c r="N24" s="62">
        <v>13</v>
      </c>
      <c r="O24" s="62">
        <v>2</v>
      </c>
      <c r="P24" s="62">
        <v>3</v>
      </c>
      <c r="Q24" s="62"/>
      <c r="R24" s="76">
        <f t="shared" si="1"/>
        <v>225</v>
      </c>
      <c r="S24" s="62">
        <v>1</v>
      </c>
      <c r="T24" s="62"/>
      <c r="U24" s="62">
        <v>5</v>
      </c>
      <c r="V24" s="66">
        <f t="shared" si="0"/>
        <v>6</v>
      </c>
      <c r="W24" s="76" t="s">
        <v>255</v>
      </c>
      <c r="X24" s="62"/>
      <c r="Y24" s="67" t="s">
        <v>254</v>
      </c>
      <c r="Z24" s="67" t="s">
        <v>254</v>
      </c>
      <c r="AA24" s="67" t="s">
        <v>254</v>
      </c>
      <c r="AB24" s="67" t="s">
        <v>254</v>
      </c>
    </row>
    <row r="25" spans="1:28" ht="15">
      <c r="A25" s="68" t="s">
        <v>187</v>
      </c>
      <c r="B25" s="69">
        <v>22</v>
      </c>
      <c r="C25" s="52" t="s">
        <v>294</v>
      </c>
      <c r="D25" s="72" t="s">
        <v>152</v>
      </c>
      <c r="E25" s="75">
        <v>20</v>
      </c>
      <c r="F25" s="72" t="s">
        <v>295</v>
      </c>
      <c r="G25" s="72" t="s">
        <v>275</v>
      </c>
      <c r="H25" s="72" t="s">
        <v>275</v>
      </c>
      <c r="I25" s="62" t="s">
        <v>261</v>
      </c>
      <c r="J25" s="67" t="s">
        <v>254</v>
      </c>
      <c r="K25" s="73">
        <v>50</v>
      </c>
      <c r="L25" s="67" t="s">
        <v>254</v>
      </c>
      <c r="M25" s="62">
        <v>11</v>
      </c>
      <c r="N25" s="62">
        <v>32</v>
      </c>
      <c r="O25" s="62"/>
      <c r="P25" s="62">
        <v>7</v>
      </c>
      <c r="Q25" s="62"/>
      <c r="R25" s="76">
        <f t="shared" si="1"/>
        <v>50</v>
      </c>
      <c r="S25" s="62">
        <v>1</v>
      </c>
      <c r="T25" s="62"/>
      <c r="U25" s="62"/>
      <c r="V25" s="66">
        <f t="shared" si="0"/>
        <v>1</v>
      </c>
      <c r="W25" s="76" t="s">
        <v>255</v>
      </c>
      <c r="X25" s="62"/>
      <c r="Y25" s="67" t="s">
        <v>254</v>
      </c>
      <c r="Z25" s="67" t="s">
        <v>254</v>
      </c>
      <c r="AA25" s="67" t="s">
        <v>254</v>
      </c>
      <c r="AB25" s="67" t="s">
        <v>254</v>
      </c>
    </row>
    <row r="26" spans="1:28" ht="15">
      <c r="A26" s="68" t="s">
        <v>187</v>
      </c>
      <c r="B26" s="69">
        <v>23</v>
      </c>
      <c r="C26" s="52" t="s">
        <v>296</v>
      </c>
      <c r="D26" s="72" t="s">
        <v>297</v>
      </c>
      <c r="E26" s="75">
        <v>40</v>
      </c>
      <c r="F26" s="66" t="s">
        <v>257</v>
      </c>
      <c r="G26" s="72" t="s">
        <v>275</v>
      </c>
      <c r="H26" s="72" t="s">
        <v>275</v>
      </c>
      <c r="I26" s="66" t="s">
        <v>258</v>
      </c>
      <c r="J26" s="67" t="s">
        <v>254</v>
      </c>
      <c r="K26" s="73">
        <v>72</v>
      </c>
      <c r="L26" s="67"/>
      <c r="M26" s="62"/>
      <c r="N26" s="62"/>
      <c r="O26" s="62"/>
      <c r="P26" s="62">
        <v>72</v>
      </c>
      <c r="Q26" s="62"/>
      <c r="R26" s="76">
        <f t="shared" si="1"/>
        <v>72</v>
      </c>
      <c r="S26" s="62">
        <v>1</v>
      </c>
      <c r="T26" s="62"/>
      <c r="U26" s="62"/>
      <c r="V26" s="66">
        <f t="shared" si="0"/>
        <v>1</v>
      </c>
      <c r="W26" s="76" t="s">
        <v>255</v>
      </c>
      <c r="X26" s="62"/>
      <c r="Y26" s="67" t="s">
        <v>254</v>
      </c>
      <c r="Z26" s="67" t="s">
        <v>254</v>
      </c>
      <c r="AA26" s="67" t="s">
        <v>254</v>
      </c>
      <c r="AB26" s="67" t="s">
        <v>254</v>
      </c>
    </row>
    <row r="27" spans="1:28" ht="15">
      <c r="A27" s="68" t="s">
        <v>187</v>
      </c>
      <c r="B27" s="69">
        <v>25</v>
      </c>
      <c r="C27" s="52" t="s">
        <v>298</v>
      </c>
      <c r="D27" s="72" t="s">
        <v>152</v>
      </c>
      <c r="E27" s="73">
        <v>2</v>
      </c>
      <c r="F27" s="62" t="s">
        <v>299</v>
      </c>
      <c r="G27" s="72" t="s">
        <v>275</v>
      </c>
      <c r="H27" s="72" t="s">
        <v>275</v>
      </c>
      <c r="I27" s="62" t="s">
        <v>269</v>
      </c>
      <c r="J27" s="67" t="s">
        <v>254</v>
      </c>
      <c r="K27" s="73">
        <v>271</v>
      </c>
      <c r="L27" s="67">
        <v>199</v>
      </c>
      <c r="M27" s="62">
        <v>41</v>
      </c>
      <c r="N27" s="62">
        <v>75</v>
      </c>
      <c r="O27" s="62"/>
      <c r="P27" s="62">
        <v>11</v>
      </c>
      <c r="Q27" s="62">
        <v>72</v>
      </c>
      <c r="R27" s="76">
        <f t="shared" si="1"/>
        <v>199</v>
      </c>
      <c r="S27" s="62">
        <v>1</v>
      </c>
      <c r="T27" s="62"/>
      <c r="U27" s="62"/>
      <c r="V27" s="66">
        <f t="shared" si="0"/>
        <v>1</v>
      </c>
      <c r="W27" s="76" t="s">
        <v>255</v>
      </c>
      <c r="X27" s="62"/>
      <c r="Y27" s="67" t="s">
        <v>254</v>
      </c>
      <c r="Z27" s="67" t="s">
        <v>254</v>
      </c>
      <c r="AA27" s="67" t="s">
        <v>254</v>
      </c>
      <c r="AB27" s="67" t="s">
        <v>254</v>
      </c>
    </row>
    <row r="28" spans="1:28" ht="15">
      <c r="A28" s="68" t="s">
        <v>187</v>
      </c>
      <c r="B28" s="69">
        <v>26</v>
      </c>
      <c r="C28" s="52" t="s">
        <v>300</v>
      </c>
      <c r="D28" s="72" t="s">
        <v>297</v>
      </c>
      <c r="E28" s="73">
        <v>64</v>
      </c>
      <c r="F28" s="62" t="s">
        <v>301</v>
      </c>
      <c r="G28" s="72" t="s">
        <v>275</v>
      </c>
      <c r="H28" s="72" t="s">
        <v>275</v>
      </c>
      <c r="I28" s="62" t="s">
        <v>168</v>
      </c>
      <c r="J28" s="67" t="s">
        <v>254</v>
      </c>
      <c r="K28" s="73">
        <v>10</v>
      </c>
      <c r="L28" s="67" t="s">
        <v>254</v>
      </c>
      <c r="M28" s="62">
        <v>2</v>
      </c>
      <c r="N28" s="62">
        <v>2</v>
      </c>
      <c r="O28" s="62">
        <v>2</v>
      </c>
      <c r="P28" s="62">
        <v>4</v>
      </c>
      <c r="Q28" s="62"/>
      <c r="R28" s="76">
        <f t="shared" si="1"/>
        <v>10</v>
      </c>
      <c r="S28" s="62">
        <v>1</v>
      </c>
      <c r="T28" s="62"/>
      <c r="U28" s="62"/>
      <c r="V28" s="66">
        <f t="shared" si="0"/>
        <v>1</v>
      </c>
      <c r="W28" s="76" t="s">
        <v>255</v>
      </c>
      <c r="X28" s="62"/>
      <c r="Y28" s="67" t="s">
        <v>254</v>
      </c>
      <c r="Z28" s="67" t="s">
        <v>254</v>
      </c>
      <c r="AA28" s="67" t="s">
        <v>254</v>
      </c>
      <c r="AB28" s="67" t="s">
        <v>254</v>
      </c>
    </row>
    <row r="29" spans="1:28" ht="15">
      <c r="A29" s="68" t="s">
        <v>187</v>
      </c>
      <c r="B29" s="69">
        <v>27</v>
      </c>
      <c r="C29" s="52" t="s">
        <v>302</v>
      </c>
      <c r="D29" s="72" t="s">
        <v>297</v>
      </c>
      <c r="E29" s="73">
        <v>36</v>
      </c>
      <c r="F29" s="62" t="s">
        <v>303</v>
      </c>
      <c r="G29" s="72" t="s">
        <v>275</v>
      </c>
      <c r="H29" s="72" t="s">
        <v>275</v>
      </c>
      <c r="I29" s="72" t="s">
        <v>304</v>
      </c>
      <c r="J29" s="67" t="s">
        <v>254</v>
      </c>
      <c r="K29" s="73">
        <v>24</v>
      </c>
      <c r="L29" s="67"/>
      <c r="M29" s="62"/>
      <c r="N29" s="62">
        <v>12</v>
      </c>
      <c r="O29" s="62"/>
      <c r="P29" s="62"/>
      <c r="Q29" s="62">
        <v>12</v>
      </c>
      <c r="R29" s="76">
        <f t="shared" si="1"/>
        <v>24</v>
      </c>
      <c r="S29" s="62">
        <v>1</v>
      </c>
      <c r="T29" s="62"/>
      <c r="U29" s="62"/>
      <c r="V29" s="66">
        <f t="shared" si="0"/>
        <v>1</v>
      </c>
      <c r="W29" s="76" t="s">
        <v>255</v>
      </c>
      <c r="X29" s="62"/>
      <c r="Y29" s="67" t="s">
        <v>254</v>
      </c>
      <c r="Z29" s="67" t="s">
        <v>254</v>
      </c>
      <c r="AA29" s="67" t="s">
        <v>254</v>
      </c>
      <c r="AB29" s="67" t="s">
        <v>254</v>
      </c>
    </row>
    <row r="30" spans="1:28" ht="15">
      <c r="A30" s="68" t="s">
        <v>187</v>
      </c>
      <c r="B30" s="69">
        <v>28</v>
      </c>
      <c r="C30" s="52" t="s">
        <v>305</v>
      </c>
      <c r="D30" s="72" t="s">
        <v>297</v>
      </c>
      <c r="E30" s="73">
        <v>20</v>
      </c>
      <c r="F30" s="62" t="s">
        <v>303</v>
      </c>
      <c r="G30" s="72" t="s">
        <v>275</v>
      </c>
      <c r="H30" s="72" t="s">
        <v>275</v>
      </c>
      <c r="I30" s="72" t="s">
        <v>304</v>
      </c>
      <c r="J30" s="67" t="s">
        <v>254</v>
      </c>
      <c r="K30" s="73">
        <v>16</v>
      </c>
      <c r="L30" s="67"/>
      <c r="M30" s="62"/>
      <c r="N30" s="62">
        <v>5</v>
      </c>
      <c r="O30" s="62"/>
      <c r="P30" s="62"/>
      <c r="Q30" s="62">
        <v>11</v>
      </c>
      <c r="R30" s="76">
        <f t="shared" si="1"/>
        <v>16</v>
      </c>
      <c r="S30" s="62">
        <v>1</v>
      </c>
      <c r="T30" s="62"/>
      <c r="U30" s="62"/>
      <c r="V30" s="66">
        <f t="shared" si="0"/>
        <v>1</v>
      </c>
      <c r="W30" s="76" t="s">
        <v>255</v>
      </c>
      <c r="X30" s="62"/>
      <c r="Y30" s="67" t="s">
        <v>254</v>
      </c>
      <c r="Z30" s="67" t="s">
        <v>254</v>
      </c>
      <c r="AA30" s="67" t="s">
        <v>254</v>
      </c>
      <c r="AB30" s="67" t="s">
        <v>254</v>
      </c>
    </row>
    <row r="31" spans="1:28" ht="15">
      <c r="A31" s="68" t="s">
        <v>187</v>
      </c>
      <c r="B31" s="69">
        <v>29</v>
      </c>
      <c r="C31" s="52" t="s">
        <v>306</v>
      </c>
      <c r="D31" s="72" t="s">
        <v>297</v>
      </c>
      <c r="E31" s="73">
        <v>12</v>
      </c>
      <c r="F31" s="72" t="s">
        <v>292</v>
      </c>
      <c r="G31" s="72" t="s">
        <v>275</v>
      </c>
      <c r="H31" s="72" t="s">
        <v>275</v>
      </c>
      <c r="I31" s="72" t="s">
        <v>293</v>
      </c>
      <c r="J31" s="67" t="s">
        <v>254</v>
      </c>
      <c r="K31" s="73">
        <v>505</v>
      </c>
      <c r="L31" s="67"/>
      <c r="M31" s="62">
        <v>115</v>
      </c>
      <c r="N31" s="62">
        <v>246</v>
      </c>
      <c r="O31" s="62"/>
      <c r="P31" s="62">
        <v>13</v>
      </c>
      <c r="Q31" s="62">
        <v>131</v>
      </c>
      <c r="R31" s="76">
        <f t="shared" si="1"/>
        <v>505</v>
      </c>
      <c r="S31" s="62">
        <v>8</v>
      </c>
      <c r="T31" s="62"/>
      <c r="U31" s="62">
        <v>6</v>
      </c>
      <c r="V31" s="66">
        <f t="shared" si="0"/>
        <v>14</v>
      </c>
      <c r="W31" s="76" t="s">
        <v>255</v>
      </c>
      <c r="X31" s="62"/>
      <c r="Y31" s="67" t="s">
        <v>254</v>
      </c>
      <c r="Z31" s="67" t="s">
        <v>254</v>
      </c>
      <c r="AA31" s="67" t="s">
        <v>254</v>
      </c>
      <c r="AB31" s="67" t="s">
        <v>254</v>
      </c>
    </row>
    <row r="32" spans="1:28" ht="15">
      <c r="A32" s="68" t="s">
        <v>187</v>
      </c>
      <c r="B32" s="69">
        <v>30</v>
      </c>
      <c r="C32" s="200" t="s">
        <v>307</v>
      </c>
      <c r="D32" s="72" t="s">
        <v>152</v>
      </c>
      <c r="E32" s="75">
        <v>2</v>
      </c>
      <c r="F32" s="72" t="s">
        <v>308</v>
      </c>
      <c r="G32" s="72" t="s">
        <v>275</v>
      </c>
      <c r="H32" s="72" t="s">
        <v>275</v>
      </c>
      <c r="I32" s="62" t="s">
        <v>261</v>
      </c>
      <c r="J32" s="67" t="s">
        <v>254</v>
      </c>
      <c r="K32" s="75">
        <v>276</v>
      </c>
      <c r="L32" s="67" t="s">
        <v>254</v>
      </c>
      <c r="M32" s="62"/>
      <c r="N32" s="72">
        <v>256</v>
      </c>
      <c r="O32" s="62"/>
      <c r="P32" s="62"/>
      <c r="Q32" s="72">
        <v>20</v>
      </c>
      <c r="R32" s="73">
        <v>276</v>
      </c>
      <c r="S32" s="72">
        <v>1</v>
      </c>
      <c r="T32" s="62"/>
      <c r="U32" s="62">
        <v>1</v>
      </c>
      <c r="V32" s="62">
        <v>2</v>
      </c>
      <c r="W32" s="76" t="s">
        <v>255</v>
      </c>
      <c r="X32" s="62"/>
      <c r="Y32" s="67" t="s">
        <v>254</v>
      </c>
      <c r="Z32" s="67" t="s">
        <v>254</v>
      </c>
      <c r="AA32" s="67" t="s">
        <v>254</v>
      </c>
      <c r="AB32" s="67" t="s">
        <v>254</v>
      </c>
    </row>
    <row r="33" ht="15">
      <c r="K33">
        <f>SUM(K4:K32)</f>
        <v>11511</v>
      </c>
    </row>
  </sheetData>
  <sheetProtection/>
  <mergeCells count="7">
    <mergeCell ref="Y2:AB2"/>
    <mergeCell ref="A1:C1"/>
    <mergeCell ref="A2:C2"/>
    <mergeCell ref="I2:L2"/>
    <mergeCell ref="M2:R2"/>
    <mergeCell ref="S2:V2"/>
    <mergeCell ref="W2:X2"/>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H81"/>
  <sheetViews>
    <sheetView zoomScalePageLayoutView="0" workbookViewId="0" topLeftCell="A76">
      <selection activeCell="B62" sqref="B62"/>
    </sheetView>
  </sheetViews>
  <sheetFormatPr defaultColWidth="11.421875" defaultRowHeight="15"/>
  <cols>
    <col min="1" max="1" width="32.28125" style="0" customWidth="1"/>
    <col min="2" max="2" width="21.00390625" style="0" customWidth="1"/>
    <col min="3" max="3" width="18.8515625" style="0" customWidth="1"/>
    <col min="4" max="4" width="21.140625" style="0" customWidth="1"/>
    <col min="5" max="5" width="23.00390625" style="0" customWidth="1"/>
    <col min="6" max="6" width="18.8515625" style="0" customWidth="1"/>
    <col min="7" max="7" width="19.421875" style="0" customWidth="1"/>
    <col min="8" max="8" width="20.00390625" style="0" customWidth="1"/>
  </cols>
  <sheetData>
    <row r="1" spans="1:8" ht="47.25">
      <c r="A1" s="109" t="s">
        <v>309</v>
      </c>
      <c r="B1" s="109" t="s">
        <v>310</v>
      </c>
      <c r="C1" s="109" t="s">
        <v>311</v>
      </c>
      <c r="D1" s="109" t="s">
        <v>312</v>
      </c>
      <c r="E1" s="109" t="s">
        <v>313</v>
      </c>
      <c r="F1" s="119" t="s">
        <v>314</v>
      </c>
      <c r="G1" s="110" t="s">
        <v>315</v>
      </c>
      <c r="H1" s="110" t="s">
        <v>316</v>
      </c>
    </row>
    <row r="2" spans="1:8" ht="31.5">
      <c r="A2" s="91" t="s">
        <v>317</v>
      </c>
      <c r="B2" s="120"/>
      <c r="C2" s="120"/>
      <c r="D2" s="120"/>
      <c r="E2" s="120"/>
      <c r="F2" s="120"/>
      <c r="G2" s="92"/>
      <c r="H2" s="92"/>
    </row>
    <row r="3" spans="1:8" ht="31.5">
      <c r="A3" s="94" t="s">
        <v>318</v>
      </c>
      <c r="B3" s="94" t="s">
        <v>319</v>
      </c>
      <c r="C3" s="94" t="s">
        <v>320</v>
      </c>
      <c r="D3" s="94" t="s">
        <v>321</v>
      </c>
      <c r="E3" s="121">
        <v>3146239754</v>
      </c>
      <c r="F3" s="122" t="s">
        <v>322</v>
      </c>
      <c r="G3" s="93" t="s">
        <v>323</v>
      </c>
      <c r="H3" s="93" t="s">
        <v>324</v>
      </c>
    </row>
    <row r="4" spans="1:8" ht="63">
      <c r="A4" s="94" t="s">
        <v>325</v>
      </c>
      <c r="B4" s="94" t="s">
        <v>326</v>
      </c>
      <c r="C4" s="94" t="s">
        <v>327</v>
      </c>
      <c r="D4" s="94" t="s">
        <v>328</v>
      </c>
      <c r="E4" s="94">
        <v>3116048894</v>
      </c>
      <c r="F4" s="123" t="s">
        <v>329</v>
      </c>
      <c r="G4" s="93" t="s">
        <v>330</v>
      </c>
      <c r="H4" s="93" t="s">
        <v>324</v>
      </c>
    </row>
    <row r="5" spans="1:8" ht="31.5">
      <c r="A5" s="94" t="s">
        <v>331</v>
      </c>
      <c r="B5" s="94" t="s">
        <v>173</v>
      </c>
      <c r="C5" s="94" t="s">
        <v>332</v>
      </c>
      <c r="D5" s="94" t="s">
        <v>333</v>
      </c>
      <c r="E5" s="124">
        <v>3014077654</v>
      </c>
      <c r="F5" s="125" t="s">
        <v>334</v>
      </c>
      <c r="G5" s="93" t="s">
        <v>335</v>
      </c>
      <c r="H5" s="93" t="s">
        <v>336</v>
      </c>
    </row>
    <row r="6" spans="1:8" ht="47.25">
      <c r="A6" s="94" t="s">
        <v>337</v>
      </c>
      <c r="B6" s="94" t="s">
        <v>173</v>
      </c>
      <c r="C6" s="94" t="s">
        <v>338</v>
      </c>
      <c r="D6" s="94" t="s">
        <v>321</v>
      </c>
      <c r="E6" s="124">
        <v>30155110731</v>
      </c>
      <c r="F6" s="125" t="s">
        <v>339</v>
      </c>
      <c r="G6" s="93" t="s">
        <v>340</v>
      </c>
      <c r="H6" s="93" t="s">
        <v>341</v>
      </c>
    </row>
    <row r="7" spans="1:8" ht="31.5">
      <c r="A7" s="94" t="s">
        <v>342</v>
      </c>
      <c r="B7" s="94" t="s">
        <v>173</v>
      </c>
      <c r="C7" s="94" t="s">
        <v>343</v>
      </c>
      <c r="D7" s="94" t="s">
        <v>321</v>
      </c>
      <c r="E7" s="124">
        <v>3132450191</v>
      </c>
      <c r="F7" s="125" t="s">
        <v>344</v>
      </c>
      <c r="G7" s="93" t="s">
        <v>345</v>
      </c>
      <c r="H7" s="93" t="s">
        <v>341</v>
      </c>
    </row>
    <row r="8" spans="1:8" ht="63">
      <c r="A8" s="94" t="s">
        <v>346</v>
      </c>
      <c r="B8" s="94" t="s">
        <v>347</v>
      </c>
      <c r="C8" s="95" t="s">
        <v>348</v>
      </c>
      <c r="D8" s="94" t="s">
        <v>321</v>
      </c>
      <c r="E8" s="124">
        <v>2570851</v>
      </c>
      <c r="F8" s="126" t="s">
        <v>349</v>
      </c>
      <c r="G8" s="93" t="s">
        <v>323</v>
      </c>
      <c r="H8" s="93" t="s">
        <v>341</v>
      </c>
    </row>
    <row r="9" spans="1:8" ht="47.25">
      <c r="A9" s="94" t="s">
        <v>350</v>
      </c>
      <c r="B9" s="93" t="s">
        <v>173</v>
      </c>
      <c r="C9" s="93" t="s">
        <v>351</v>
      </c>
      <c r="D9" s="93" t="s">
        <v>352</v>
      </c>
      <c r="E9" s="124">
        <v>3103580161</v>
      </c>
      <c r="F9" s="127" t="s">
        <v>353</v>
      </c>
      <c r="G9" s="93" t="s">
        <v>354</v>
      </c>
      <c r="H9" s="93" t="s">
        <v>341</v>
      </c>
    </row>
    <row r="10" spans="1:8" ht="110.25">
      <c r="A10" s="94" t="s">
        <v>355</v>
      </c>
      <c r="B10" s="93" t="s">
        <v>173</v>
      </c>
      <c r="C10" s="93" t="s">
        <v>356</v>
      </c>
      <c r="D10" s="93" t="s">
        <v>352</v>
      </c>
      <c r="E10" s="124" t="s">
        <v>357</v>
      </c>
      <c r="F10" s="127" t="s">
        <v>358</v>
      </c>
      <c r="G10" s="93" t="s">
        <v>359</v>
      </c>
      <c r="H10" s="93" t="s">
        <v>341</v>
      </c>
    </row>
    <row r="11" spans="1:8" ht="47.25">
      <c r="A11" s="94" t="s">
        <v>360</v>
      </c>
      <c r="B11" s="93"/>
      <c r="C11" s="96" t="s">
        <v>361</v>
      </c>
      <c r="D11" s="93" t="s">
        <v>362</v>
      </c>
      <c r="E11" s="128">
        <v>3113638571</v>
      </c>
      <c r="F11" s="96" t="s">
        <v>363</v>
      </c>
      <c r="G11" s="96"/>
      <c r="H11" s="96" t="s">
        <v>324</v>
      </c>
    </row>
    <row r="12" spans="1:8" ht="94.5">
      <c r="A12" s="94" t="s">
        <v>364</v>
      </c>
      <c r="B12" s="129"/>
      <c r="C12" s="129" t="s">
        <v>365</v>
      </c>
      <c r="D12" s="129" t="s">
        <v>366</v>
      </c>
      <c r="E12" s="111">
        <v>3113931083</v>
      </c>
      <c r="F12" s="130" t="s">
        <v>367</v>
      </c>
      <c r="G12" s="111" t="s">
        <v>368</v>
      </c>
      <c r="H12" s="111" t="s">
        <v>369</v>
      </c>
    </row>
    <row r="13" spans="1:8" ht="31.5">
      <c r="A13" s="131" t="s">
        <v>370</v>
      </c>
      <c r="B13" s="132" t="s">
        <v>371</v>
      </c>
      <c r="C13" s="133" t="s">
        <v>372</v>
      </c>
      <c r="D13" s="133" t="s">
        <v>373</v>
      </c>
      <c r="E13" s="134" t="s">
        <v>374</v>
      </c>
      <c r="F13" s="135" t="s">
        <v>375</v>
      </c>
      <c r="G13" s="112" t="s">
        <v>321</v>
      </c>
      <c r="H13" s="112" t="s">
        <v>341</v>
      </c>
    </row>
    <row r="14" spans="1:8" ht="15.75">
      <c r="A14" s="94"/>
      <c r="B14" s="93"/>
      <c r="C14" s="96"/>
      <c r="D14" s="93"/>
      <c r="E14" s="128"/>
      <c r="F14" s="96"/>
      <c r="G14" s="96"/>
      <c r="H14" s="96"/>
    </row>
    <row r="15" spans="1:8" ht="47.25">
      <c r="A15" s="91" t="s">
        <v>376</v>
      </c>
      <c r="B15" s="92"/>
      <c r="C15" s="92"/>
      <c r="D15" s="92"/>
      <c r="E15" s="136"/>
      <c r="F15" s="137"/>
      <c r="G15" s="92"/>
      <c r="H15" s="92"/>
    </row>
    <row r="16" spans="1:8" ht="47.25">
      <c r="A16" s="97" t="s">
        <v>377</v>
      </c>
      <c r="B16" s="97" t="s">
        <v>378</v>
      </c>
      <c r="C16" s="97" t="s">
        <v>379</v>
      </c>
      <c r="D16" s="97" t="s">
        <v>380</v>
      </c>
      <c r="E16" s="97">
        <v>3015357258</v>
      </c>
      <c r="F16" s="138" t="s">
        <v>381</v>
      </c>
      <c r="G16" s="98" t="s">
        <v>382</v>
      </c>
      <c r="H16" s="98" t="s">
        <v>336</v>
      </c>
    </row>
    <row r="17" spans="1:8" ht="31.5">
      <c r="A17" s="97" t="s">
        <v>383</v>
      </c>
      <c r="B17" s="97" t="s">
        <v>384</v>
      </c>
      <c r="C17" s="97" t="s">
        <v>385</v>
      </c>
      <c r="D17" s="97" t="s">
        <v>386</v>
      </c>
      <c r="E17" s="97" t="s">
        <v>387</v>
      </c>
      <c r="F17" s="97" t="s">
        <v>388</v>
      </c>
      <c r="G17" s="98"/>
      <c r="H17" s="98"/>
    </row>
    <row r="18" spans="1:8" ht="31.5">
      <c r="A18" s="97" t="s">
        <v>389</v>
      </c>
      <c r="B18" s="97" t="s">
        <v>173</v>
      </c>
      <c r="C18" s="97" t="s">
        <v>390</v>
      </c>
      <c r="D18" s="97" t="s">
        <v>321</v>
      </c>
      <c r="E18" s="97">
        <v>3148519912</v>
      </c>
      <c r="F18" s="97"/>
      <c r="G18" s="98" t="s">
        <v>391</v>
      </c>
      <c r="H18" s="98" t="s">
        <v>392</v>
      </c>
    </row>
    <row r="19" spans="1:8" ht="94.5">
      <c r="A19" s="97" t="s">
        <v>393</v>
      </c>
      <c r="B19" s="97" t="s">
        <v>173</v>
      </c>
      <c r="C19" s="97" t="s">
        <v>394</v>
      </c>
      <c r="D19" s="97" t="s">
        <v>321</v>
      </c>
      <c r="E19" s="97">
        <v>3013512955</v>
      </c>
      <c r="F19" s="138" t="s">
        <v>395</v>
      </c>
      <c r="G19" s="99" t="s">
        <v>396</v>
      </c>
      <c r="H19" s="98" t="s">
        <v>392</v>
      </c>
    </row>
    <row r="20" spans="1:8" ht="47.25">
      <c r="A20" s="97" t="s">
        <v>397</v>
      </c>
      <c r="B20" s="97" t="s">
        <v>173</v>
      </c>
      <c r="C20" s="97" t="s">
        <v>398</v>
      </c>
      <c r="D20" s="98" t="s">
        <v>399</v>
      </c>
      <c r="E20" s="139">
        <v>3156596580</v>
      </c>
      <c r="F20" s="140" t="s">
        <v>400</v>
      </c>
      <c r="G20" s="98" t="s">
        <v>401</v>
      </c>
      <c r="H20" s="98" t="s">
        <v>402</v>
      </c>
    </row>
    <row r="21" spans="1:8" ht="47.25">
      <c r="A21" s="97" t="s">
        <v>403</v>
      </c>
      <c r="B21" s="97" t="s">
        <v>173</v>
      </c>
      <c r="C21" s="97" t="s">
        <v>404</v>
      </c>
      <c r="D21" s="97" t="s">
        <v>405</v>
      </c>
      <c r="E21" s="97">
        <v>3156696399</v>
      </c>
      <c r="F21" s="141" t="s">
        <v>406</v>
      </c>
      <c r="G21" s="98" t="s">
        <v>407</v>
      </c>
      <c r="H21" s="98" t="s">
        <v>392</v>
      </c>
    </row>
    <row r="22" spans="1:8" ht="31.5">
      <c r="A22" s="97" t="s">
        <v>408</v>
      </c>
      <c r="B22" s="97" t="s">
        <v>409</v>
      </c>
      <c r="C22" s="97" t="s">
        <v>410</v>
      </c>
      <c r="D22" s="97" t="s">
        <v>405</v>
      </c>
      <c r="E22" s="97" t="s">
        <v>411</v>
      </c>
      <c r="F22" s="138" t="s">
        <v>412</v>
      </c>
      <c r="G22" s="98" t="s">
        <v>413</v>
      </c>
      <c r="H22" s="98" t="s">
        <v>392</v>
      </c>
    </row>
    <row r="23" spans="1:8" ht="47.25">
      <c r="A23" s="97" t="s">
        <v>414</v>
      </c>
      <c r="B23" s="97"/>
      <c r="C23" s="97" t="s">
        <v>415</v>
      </c>
      <c r="D23" s="97" t="s">
        <v>416</v>
      </c>
      <c r="E23" s="97">
        <v>3217388624</v>
      </c>
      <c r="F23" s="142" t="s">
        <v>417</v>
      </c>
      <c r="G23" s="98" t="s">
        <v>418</v>
      </c>
      <c r="H23" s="98" t="s">
        <v>336</v>
      </c>
    </row>
    <row r="24" spans="1:8" ht="47.25">
      <c r="A24" s="97" t="s">
        <v>419</v>
      </c>
      <c r="B24" s="98"/>
      <c r="C24" s="100" t="s">
        <v>420</v>
      </c>
      <c r="D24" s="98" t="s">
        <v>421</v>
      </c>
      <c r="E24" s="98">
        <v>3226247105</v>
      </c>
      <c r="F24" s="100" t="s">
        <v>422</v>
      </c>
      <c r="G24" s="100"/>
      <c r="H24" s="100"/>
    </row>
    <row r="25" spans="1:8" ht="63">
      <c r="A25" s="97" t="s">
        <v>423</v>
      </c>
      <c r="B25" s="98" t="s">
        <v>173</v>
      </c>
      <c r="C25" s="98" t="s">
        <v>424</v>
      </c>
      <c r="D25" s="98" t="s">
        <v>425</v>
      </c>
      <c r="E25" s="98" t="s">
        <v>426</v>
      </c>
      <c r="F25" s="141" t="s">
        <v>427</v>
      </c>
      <c r="G25" s="98" t="s">
        <v>428</v>
      </c>
      <c r="H25" s="98" t="s">
        <v>392</v>
      </c>
    </row>
    <row r="26" spans="1:8" ht="31.5">
      <c r="A26" s="97" t="s">
        <v>429</v>
      </c>
      <c r="B26" s="98"/>
      <c r="C26" s="143" t="s">
        <v>430</v>
      </c>
      <c r="D26" s="98" t="s">
        <v>431</v>
      </c>
      <c r="E26" s="139">
        <v>3108321361</v>
      </c>
      <c r="F26" s="101" t="s">
        <v>432</v>
      </c>
      <c r="G26" s="101" t="s">
        <v>433</v>
      </c>
      <c r="H26" s="101" t="s">
        <v>434</v>
      </c>
    </row>
    <row r="27" spans="1:8" ht="94.5">
      <c r="A27" s="97" t="s">
        <v>435</v>
      </c>
      <c r="B27" s="98"/>
      <c r="C27" s="100" t="s">
        <v>436</v>
      </c>
      <c r="D27" s="98" t="s">
        <v>437</v>
      </c>
      <c r="E27" s="98">
        <v>3005321330</v>
      </c>
      <c r="F27" s="100" t="s">
        <v>438</v>
      </c>
      <c r="G27" s="100" t="s">
        <v>439</v>
      </c>
      <c r="H27" s="100" t="s">
        <v>440</v>
      </c>
    </row>
    <row r="28" spans="1:8" ht="78.75">
      <c r="A28" s="97" t="s">
        <v>441</v>
      </c>
      <c r="B28" s="98"/>
      <c r="C28" s="143" t="s">
        <v>442</v>
      </c>
      <c r="D28" s="98" t="s">
        <v>443</v>
      </c>
      <c r="E28" s="139">
        <v>3137381030</v>
      </c>
      <c r="F28" s="101" t="s">
        <v>444</v>
      </c>
      <c r="G28" s="101" t="s">
        <v>445</v>
      </c>
      <c r="H28" s="101" t="s">
        <v>446</v>
      </c>
    </row>
    <row r="29" spans="1:8" ht="47.25">
      <c r="A29" s="97" t="s">
        <v>447</v>
      </c>
      <c r="B29" s="98"/>
      <c r="C29" s="143" t="s">
        <v>448</v>
      </c>
      <c r="D29" s="98" t="s">
        <v>431</v>
      </c>
      <c r="E29" s="139">
        <v>3216434863</v>
      </c>
      <c r="F29" s="101" t="s">
        <v>449</v>
      </c>
      <c r="G29" s="101" t="s">
        <v>450</v>
      </c>
      <c r="H29" s="101" t="s">
        <v>451</v>
      </c>
    </row>
    <row r="30" spans="1:8" ht="47.25">
      <c r="A30" s="97" t="s">
        <v>452</v>
      </c>
      <c r="B30" s="98"/>
      <c r="C30" s="144" t="s">
        <v>453</v>
      </c>
      <c r="D30" s="98" t="s">
        <v>399</v>
      </c>
      <c r="E30" s="98">
        <v>3046673734</v>
      </c>
      <c r="F30" s="100" t="s">
        <v>454</v>
      </c>
      <c r="G30" s="100" t="s">
        <v>455</v>
      </c>
      <c r="H30" s="100" t="s">
        <v>456</v>
      </c>
    </row>
    <row r="31" spans="1:8" ht="141.75">
      <c r="A31" s="97" t="s">
        <v>457</v>
      </c>
      <c r="B31" s="98"/>
      <c r="C31" s="143" t="s">
        <v>458</v>
      </c>
      <c r="D31" s="98" t="s">
        <v>459</v>
      </c>
      <c r="E31" s="139">
        <v>3013034844</v>
      </c>
      <c r="F31" s="101" t="s">
        <v>460</v>
      </c>
      <c r="G31" s="101" t="s">
        <v>461</v>
      </c>
      <c r="H31" s="101" t="s">
        <v>462</v>
      </c>
    </row>
    <row r="32" spans="1:8" ht="15.75">
      <c r="A32" s="97"/>
      <c r="B32" s="98"/>
      <c r="C32" s="144"/>
      <c r="D32" s="98"/>
      <c r="E32" s="98"/>
      <c r="F32" s="100"/>
      <c r="G32" s="100"/>
      <c r="H32" s="100"/>
    </row>
    <row r="33" spans="1:8" ht="204.75">
      <c r="A33" s="97" t="s">
        <v>463</v>
      </c>
      <c r="B33" s="98"/>
      <c r="C33" s="143" t="s">
        <v>464</v>
      </c>
      <c r="D33" s="98" t="s">
        <v>421</v>
      </c>
      <c r="E33" s="139">
        <v>3023327366</v>
      </c>
      <c r="F33" s="101" t="s">
        <v>465</v>
      </c>
      <c r="G33" s="101" t="s">
        <v>466</v>
      </c>
      <c r="H33" s="101" t="s">
        <v>402</v>
      </c>
    </row>
    <row r="34" spans="1:8" ht="15.75">
      <c r="A34" s="97"/>
      <c r="B34" s="98"/>
      <c r="C34" s="143"/>
      <c r="D34" s="143"/>
      <c r="E34" s="139"/>
      <c r="F34" s="139"/>
      <c r="G34" s="101"/>
      <c r="H34" s="100"/>
    </row>
    <row r="35" spans="1:8" ht="15.75">
      <c r="A35" s="97"/>
      <c r="B35" s="100"/>
      <c r="C35" s="101"/>
      <c r="D35" s="101"/>
      <c r="E35" s="101"/>
      <c r="F35" s="101"/>
      <c r="G35" s="101"/>
      <c r="H35" s="101"/>
    </row>
    <row r="36" spans="1:8" ht="15.75">
      <c r="A36" s="97"/>
      <c r="B36" s="100"/>
      <c r="C36" s="101"/>
      <c r="D36" s="101"/>
      <c r="E36" s="101"/>
      <c r="F36" s="101"/>
      <c r="G36" s="100"/>
      <c r="H36" s="100"/>
    </row>
    <row r="37" spans="1:8" ht="15.75">
      <c r="A37" s="97"/>
      <c r="B37" s="100"/>
      <c r="C37" s="101"/>
      <c r="D37" s="101"/>
      <c r="E37" s="101"/>
      <c r="F37" s="101"/>
      <c r="G37" s="100"/>
      <c r="H37" s="100"/>
    </row>
    <row r="38" spans="1:8" ht="15.75">
      <c r="A38" s="97"/>
      <c r="B38" s="100"/>
      <c r="C38" s="101"/>
      <c r="D38" s="101"/>
      <c r="E38" s="101"/>
      <c r="F38" s="101"/>
      <c r="G38" s="100"/>
      <c r="H38" s="100"/>
    </row>
    <row r="39" spans="1:8" ht="47.25">
      <c r="A39" s="97" t="s">
        <v>467</v>
      </c>
      <c r="B39" s="100"/>
      <c r="C39" s="101" t="s">
        <v>468</v>
      </c>
      <c r="D39" s="101" t="s">
        <v>431</v>
      </c>
      <c r="E39" s="101">
        <v>3225416396</v>
      </c>
      <c r="F39" s="101" t="s">
        <v>469</v>
      </c>
      <c r="G39" s="100" t="s">
        <v>470</v>
      </c>
      <c r="H39" s="100" t="s">
        <v>392</v>
      </c>
    </row>
    <row r="40" spans="1:8" ht="47.25">
      <c r="A40" s="97" t="s">
        <v>471</v>
      </c>
      <c r="B40" s="102"/>
      <c r="C40" s="145" t="s">
        <v>472</v>
      </c>
      <c r="D40" s="145" t="s">
        <v>473</v>
      </c>
      <c r="E40" s="145">
        <v>3177697553</v>
      </c>
      <c r="F40" s="145" t="s">
        <v>474</v>
      </c>
      <c r="G40" s="102" t="s">
        <v>475</v>
      </c>
      <c r="H40" s="102" t="s">
        <v>392</v>
      </c>
    </row>
    <row r="41" spans="1:8" ht="94.5">
      <c r="A41" s="97" t="s">
        <v>476</v>
      </c>
      <c r="B41" s="113"/>
      <c r="C41" s="113" t="s">
        <v>477</v>
      </c>
      <c r="D41" s="113" t="s">
        <v>443</v>
      </c>
      <c r="E41" s="146">
        <v>3206605957</v>
      </c>
      <c r="F41" s="147" t="s">
        <v>478</v>
      </c>
      <c r="G41" s="113" t="s">
        <v>479</v>
      </c>
      <c r="H41" s="148" t="s">
        <v>392</v>
      </c>
    </row>
    <row r="42" spans="1:8" ht="63">
      <c r="A42" s="97" t="s">
        <v>480</v>
      </c>
      <c r="B42" s="114"/>
      <c r="C42" s="114" t="s">
        <v>481</v>
      </c>
      <c r="D42" s="114" t="s">
        <v>443</v>
      </c>
      <c r="E42" s="149">
        <v>3014102195</v>
      </c>
      <c r="F42" s="150" t="s">
        <v>482</v>
      </c>
      <c r="G42" s="114" t="s">
        <v>483</v>
      </c>
      <c r="H42" s="114" t="s">
        <v>484</v>
      </c>
    </row>
    <row r="43" spans="1:8" ht="15.75">
      <c r="A43" s="97"/>
      <c r="B43" s="113"/>
      <c r="C43" s="113"/>
      <c r="D43" s="113"/>
      <c r="E43" s="146"/>
      <c r="F43" s="147"/>
      <c r="G43" s="113"/>
      <c r="H43" s="113"/>
    </row>
    <row r="44" spans="1:8" ht="15.75">
      <c r="A44" s="97"/>
      <c r="B44" s="113"/>
      <c r="C44" s="113"/>
      <c r="D44" s="113"/>
      <c r="E44" s="114"/>
      <c r="F44" s="150"/>
      <c r="G44" s="114"/>
      <c r="H44" s="114"/>
    </row>
    <row r="45" spans="1:8" ht="15.75">
      <c r="A45" s="151"/>
      <c r="B45" s="152"/>
      <c r="C45" s="153"/>
      <c r="D45" s="153"/>
      <c r="E45" s="116"/>
      <c r="F45" s="154"/>
      <c r="G45" s="115"/>
      <c r="H45" s="115"/>
    </row>
    <row r="46" spans="1:8" ht="47.25">
      <c r="A46" s="116" t="s">
        <v>485</v>
      </c>
      <c r="B46" s="152" t="s">
        <v>371</v>
      </c>
      <c r="C46" s="116" t="s">
        <v>486</v>
      </c>
      <c r="D46" s="155" t="s">
        <v>487</v>
      </c>
      <c r="E46" s="116" t="s">
        <v>488</v>
      </c>
      <c r="F46" s="154" t="s">
        <v>489</v>
      </c>
      <c r="G46" s="116" t="s">
        <v>490</v>
      </c>
      <c r="H46" s="116" t="s">
        <v>336</v>
      </c>
    </row>
    <row r="47" spans="1:8" ht="15.75">
      <c r="A47" s="116"/>
      <c r="B47" s="116"/>
      <c r="C47" s="116"/>
      <c r="D47" s="155"/>
      <c r="E47" s="116"/>
      <c r="F47" s="116"/>
      <c r="G47" s="116"/>
      <c r="H47" s="116"/>
    </row>
    <row r="48" spans="1:8" ht="47.25">
      <c r="A48" s="116" t="s">
        <v>491</v>
      </c>
      <c r="B48" s="152" t="s">
        <v>371</v>
      </c>
      <c r="C48" s="116" t="s">
        <v>492</v>
      </c>
      <c r="D48" s="155" t="s">
        <v>416</v>
      </c>
      <c r="E48" s="116"/>
      <c r="F48" s="116"/>
      <c r="G48" s="116" t="s">
        <v>493</v>
      </c>
      <c r="H48" s="116" t="s">
        <v>494</v>
      </c>
    </row>
    <row r="49" spans="1:8" ht="15.75">
      <c r="A49" s="116"/>
      <c r="B49" s="116"/>
      <c r="C49" s="116"/>
      <c r="D49" s="155"/>
      <c r="E49" s="116"/>
      <c r="F49" s="116"/>
      <c r="G49" s="116"/>
      <c r="H49" s="116"/>
    </row>
    <row r="50" spans="1:8" ht="47.25">
      <c r="A50" s="116" t="s">
        <v>495</v>
      </c>
      <c r="B50" s="152" t="s">
        <v>371</v>
      </c>
      <c r="C50" s="116" t="s">
        <v>496</v>
      </c>
      <c r="D50" s="155" t="s">
        <v>497</v>
      </c>
      <c r="E50" s="116" t="s">
        <v>498</v>
      </c>
      <c r="F50" s="154" t="s">
        <v>499</v>
      </c>
      <c r="G50" s="116" t="s">
        <v>500</v>
      </c>
      <c r="H50" s="116" t="s">
        <v>392</v>
      </c>
    </row>
    <row r="51" spans="1:8" ht="15.75">
      <c r="A51" s="116"/>
      <c r="B51" s="116"/>
      <c r="C51" s="116"/>
      <c r="D51" s="155"/>
      <c r="E51" s="116"/>
      <c r="F51" s="116"/>
      <c r="G51" s="116"/>
      <c r="H51" s="116"/>
    </row>
    <row r="52" spans="1:8" ht="63">
      <c r="A52" s="156" t="s">
        <v>501</v>
      </c>
      <c r="B52" s="152" t="s">
        <v>371</v>
      </c>
      <c r="C52" s="156" t="s">
        <v>502</v>
      </c>
      <c r="D52" s="157" t="s">
        <v>497</v>
      </c>
      <c r="E52" s="158">
        <v>3046404729</v>
      </c>
      <c r="F52" s="159" t="s">
        <v>503</v>
      </c>
      <c r="G52" s="156" t="s">
        <v>504</v>
      </c>
      <c r="H52" s="156" t="s">
        <v>392</v>
      </c>
    </row>
    <row r="53" spans="1:8" ht="78.75">
      <c r="A53" s="116" t="s">
        <v>505</v>
      </c>
      <c r="B53" s="116" t="s">
        <v>371</v>
      </c>
      <c r="C53" s="116" t="s">
        <v>506</v>
      </c>
      <c r="D53" s="98" t="s">
        <v>421</v>
      </c>
      <c r="E53" s="116"/>
      <c r="F53" s="154" t="s">
        <v>507</v>
      </c>
      <c r="G53" s="116" t="s">
        <v>508</v>
      </c>
      <c r="H53" s="116" t="s">
        <v>336</v>
      </c>
    </row>
    <row r="54" spans="1:8" ht="15.75">
      <c r="A54" s="116"/>
      <c r="B54" s="116"/>
      <c r="C54" s="116"/>
      <c r="D54" s="97"/>
      <c r="E54" s="116"/>
      <c r="F54" s="154"/>
      <c r="G54" s="116"/>
      <c r="H54" s="116"/>
    </row>
    <row r="55" spans="1:8" ht="47.25">
      <c r="A55" s="116" t="s">
        <v>509</v>
      </c>
      <c r="B55" s="116" t="s">
        <v>371</v>
      </c>
      <c r="C55" s="116" t="s">
        <v>510</v>
      </c>
      <c r="D55" s="116" t="s">
        <v>511</v>
      </c>
      <c r="E55" s="116"/>
      <c r="F55" s="154" t="s">
        <v>512</v>
      </c>
      <c r="G55" s="116" t="s">
        <v>513</v>
      </c>
      <c r="H55" s="116" t="s">
        <v>336</v>
      </c>
    </row>
    <row r="56" spans="1:8" ht="15.75">
      <c r="A56" s="116"/>
      <c r="B56" s="116"/>
      <c r="C56" s="116"/>
      <c r="D56" s="116"/>
      <c r="E56" s="116"/>
      <c r="F56" s="116"/>
      <c r="G56" s="116"/>
      <c r="H56" s="116"/>
    </row>
    <row r="57" spans="1:8" ht="31.5">
      <c r="A57" s="160" t="s">
        <v>514</v>
      </c>
      <c r="B57" s="160"/>
      <c r="C57" s="160"/>
      <c r="D57" s="160"/>
      <c r="E57" s="160"/>
      <c r="F57" s="160"/>
      <c r="G57" s="160"/>
      <c r="H57" s="160"/>
    </row>
    <row r="58" spans="1:8" ht="110.25">
      <c r="A58" s="103" t="s">
        <v>515</v>
      </c>
      <c r="B58" s="103" t="s">
        <v>516</v>
      </c>
      <c r="C58" s="103" t="s">
        <v>517</v>
      </c>
      <c r="D58" s="103" t="s">
        <v>518</v>
      </c>
      <c r="E58" s="103">
        <v>3006713007</v>
      </c>
      <c r="F58" s="161" t="s">
        <v>519</v>
      </c>
      <c r="G58" s="104" t="s">
        <v>520</v>
      </c>
      <c r="H58" s="104" t="s">
        <v>336</v>
      </c>
    </row>
    <row r="59" spans="1:8" ht="47.25">
      <c r="A59" s="103" t="s">
        <v>521</v>
      </c>
      <c r="B59" s="104"/>
      <c r="C59" s="105" t="s">
        <v>522</v>
      </c>
      <c r="D59" s="104" t="s">
        <v>523</v>
      </c>
      <c r="E59" s="104">
        <v>3008216688</v>
      </c>
      <c r="F59" s="105" t="s">
        <v>524</v>
      </c>
      <c r="G59" s="105" t="s">
        <v>525</v>
      </c>
      <c r="H59" s="105" t="s">
        <v>526</v>
      </c>
    </row>
    <row r="60" spans="1:8" ht="47.25">
      <c r="A60" s="103" t="s">
        <v>527</v>
      </c>
      <c r="B60" s="104"/>
      <c r="C60" s="162" t="s">
        <v>528</v>
      </c>
      <c r="D60" s="104" t="s">
        <v>523</v>
      </c>
      <c r="E60" s="163">
        <v>3024552423</v>
      </c>
      <c r="F60" s="106" t="s">
        <v>529</v>
      </c>
      <c r="G60" s="106" t="s">
        <v>530</v>
      </c>
      <c r="H60" s="106" t="s">
        <v>531</v>
      </c>
    </row>
    <row r="61" spans="1:8" ht="63">
      <c r="A61" s="103" t="s">
        <v>532</v>
      </c>
      <c r="B61" s="117"/>
      <c r="C61" s="117" t="s">
        <v>533</v>
      </c>
      <c r="D61" s="117" t="s">
        <v>534</v>
      </c>
      <c r="E61" s="164">
        <v>3173630779</v>
      </c>
      <c r="F61" s="165" t="s">
        <v>535</v>
      </c>
      <c r="G61" s="117" t="s">
        <v>536</v>
      </c>
      <c r="H61" s="117" t="s">
        <v>484</v>
      </c>
    </row>
    <row r="62" spans="1:8" ht="47.25">
      <c r="A62" s="166" t="s">
        <v>537</v>
      </c>
      <c r="B62" s="166" t="s">
        <v>371</v>
      </c>
      <c r="C62" s="166" t="s">
        <v>538</v>
      </c>
      <c r="D62" s="103" t="s">
        <v>539</v>
      </c>
      <c r="E62" s="166"/>
      <c r="F62" s="167" t="s">
        <v>540</v>
      </c>
      <c r="G62" s="166" t="s">
        <v>541</v>
      </c>
      <c r="H62" s="166" t="s">
        <v>336</v>
      </c>
    </row>
    <row r="63" spans="1:8" ht="15.75">
      <c r="A63" s="103"/>
      <c r="B63" s="118"/>
      <c r="C63" s="118"/>
      <c r="D63" s="118"/>
      <c r="E63" s="168"/>
      <c r="F63" s="169"/>
      <c r="G63" s="118"/>
      <c r="H63" s="118"/>
    </row>
    <row r="64" spans="1:8" ht="15.75">
      <c r="A64" s="160" t="s">
        <v>542</v>
      </c>
      <c r="B64" s="160"/>
      <c r="C64" s="160"/>
      <c r="D64" s="160"/>
      <c r="E64" s="160"/>
      <c r="F64" s="160"/>
      <c r="G64" s="160"/>
      <c r="H64" s="160"/>
    </row>
    <row r="65" spans="1:8" ht="63">
      <c r="A65" s="170" t="s">
        <v>543</v>
      </c>
      <c r="B65" s="107" t="s">
        <v>173</v>
      </c>
      <c r="C65" s="107" t="s">
        <v>544</v>
      </c>
      <c r="D65" s="107" t="s">
        <v>545</v>
      </c>
      <c r="E65" s="107">
        <v>3216379422</v>
      </c>
      <c r="F65" s="171" t="s">
        <v>546</v>
      </c>
      <c r="G65" s="107" t="s">
        <v>547</v>
      </c>
      <c r="H65" s="107" t="s">
        <v>336</v>
      </c>
    </row>
    <row r="66" spans="1:8" ht="47.25">
      <c r="A66" s="170" t="s">
        <v>548</v>
      </c>
      <c r="B66" s="107" t="s">
        <v>173</v>
      </c>
      <c r="C66" s="107" t="s">
        <v>549</v>
      </c>
      <c r="D66" s="107" t="s">
        <v>545</v>
      </c>
      <c r="E66" s="107" t="s">
        <v>550</v>
      </c>
      <c r="F66" s="171" t="s">
        <v>551</v>
      </c>
      <c r="G66" s="107" t="s">
        <v>552</v>
      </c>
      <c r="H66" s="107" t="s">
        <v>392</v>
      </c>
    </row>
    <row r="67" spans="1:8" ht="31.5">
      <c r="A67" s="170" t="s">
        <v>553</v>
      </c>
      <c r="B67" s="107" t="s">
        <v>173</v>
      </c>
      <c r="C67" s="107" t="s">
        <v>554</v>
      </c>
      <c r="D67" s="107" t="s">
        <v>555</v>
      </c>
      <c r="E67" s="172">
        <v>3206541500</v>
      </c>
      <c r="F67" s="173" t="s">
        <v>556</v>
      </c>
      <c r="G67" s="107" t="s">
        <v>557</v>
      </c>
      <c r="H67" s="107" t="s">
        <v>336</v>
      </c>
    </row>
    <row r="68" spans="1:8" ht="31.5">
      <c r="A68" s="170" t="s">
        <v>558</v>
      </c>
      <c r="B68" s="107"/>
      <c r="C68" s="174" t="s">
        <v>559</v>
      </c>
      <c r="D68" s="107" t="s">
        <v>560</v>
      </c>
      <c r="E68" s="107">
        <v>3164827201</v>
      </c>
      <c r="F68" s="108" t="s">
        <v>561</v>
      </c>
      <c r="G68" s="108" t="s">
        <v>562</v>
      </c>
      <c r="H68" s="108" t="s">
        <v>563</v>
      </c>
    </row>
    <row r="69" spans="1:8" ht="47.25">
      <c r="A69" s="170" t="s">
        <v>564</v>
      </c>
      <c r="B69" s="107"/>
      <c r="C69" s="108" t="s">
        <v>565</v>
      </c>
      <c r="D69" s="107" t="s">
        <v>560</v>
      </c>
      <c r="E69" s="107">
        <v>3195762121</v>
      </c>
      <c r="F69" s="108" t="s">
        <v>566</v>
      </c>
      <c r="G69" s="108" t="s">
        <v>567</v>
      </c>
      <c r="H69" s="108" t="s">
        <v>568</v>
      </c>
    </row>
    <row r="70" spans="1:8" ht="47.25">
      <c r="A70" s="170" t="s">
        <v>569</v>
      </c>
      <c r="B70" s="107"/>
      <c r="C70" s="174" t="s">
        <v>570</v>
      </c>
      <c r="D70" s="107" t="s">
        <v>571</v>
      </c>
      <c r="E70" s="107">
        <v>3147965158</v>
      </c>
      <c r="F70" s="108" t="s">
        <v>572</v>
      </c>
      <c r="G70" s="108" t="s">
        <v>573</v>
      </c>
      <c r="H70" s="108" t="s">
        <v>574</v>
      </c>
    </row>
    <row r="71" spans="1:8" ht="47.25">
      <c r="A71" s="170" t="s">
        <v>575</v>
      </c>
      <c r="B71" s="107"/>
      <c r="C71" s="108" t="s">
        <v>576</v>
      </c>
      <c r="D71" s="107" t="s">
        <v>577</v>
      </c>
      <c r="E71" s="107">
        <v>3007127915</v>
      </c>
      <c r="F71" s="108" t="s">
        <v>578</v>
      </c>
      <c r="G71" s="108" t="s">
        <v>579</v>
      </c>
      <c r="H71" s="108" t="s">
        <v>580</v>
      </c>
    </row>
    <row r="72" spans="1:8" ht="31.5">
      <c r="A72" s="170" t="s">
        <v>581</v>
      </c>
      <c r="B72" s="107"/>
      <c r="C72" s="108" t="s">
        <v>582</v>
      </c>
      <c r="D72" s="107" t="s">
        <v>583</v>
      </c>
      <c r="E72" s="107">
        <v>3106196405</v>
      </c>
      <c r="F72" s="108" t="s">
        <v>584</v>
      </c>
      <c r="G72" s="108" t="s">
        <v>581</v>
      </c>
      <c r="H72" s="108" t="s">
        <v>585</v>
      </c>
    </row>
    <row r="73" spans="1:8" ht="409.5">
      <c r="A73" s="170" t="s">
        <v>586</v>
      </c>
      <c r="B73" s="107"/>
      <c r="C73" s="108" t="s">
        <v>587</v>
      </c>
      <c r="D73" s="107" t="s">
        <v>577</v>
      </c>
      <c r="E73" s="107">
        <v>3192728903</v>
      </c>
      <c r="F73" s="108" t="s">
        <v>588</v>
      </c>
      <c r="G73" s="108" t="s">
        <v>589</v>
      </c>
      <c r="H73" s="108" t="s">
        <v>484</v>
      </c>
    </row>
    <row r="74" spans="1:8" ht="409.5">
      <c r="A74" s="170" t="s">
        <v>590</v>
      </c>
      <c r="B74" s="107"/>
      <c r="C74" s="174" t="s">
        <v>591</v>
      </c>
      <c r="D74" s="107" t="s">
        <v>560</v>
      </c>
      <c r="E74" s="107">
        <v>3007322294</v>
      </c>
      <c r="F74" s="108" t="s">
        <v>592</v>
      </c>
      <c r="G74" s="108" t="s">
        <v>593</v>
      </c>
      <c r="H74" s="108" t="s">
        <v>594</v>
      </c>
    </row>
    <row r="75" spans="1:8" ht="283.5">
      <c r="A75" s="170" t="s">
        <v>595</v>
      </c>
      <c r="B75" s="107"/>
      <c r="C75" s="174" t="s">
        <v>596</v>
      </c>
      <c r="D75" s="107" t="s">
        <v>577</v>
      </c>
      <c r="E75" s="107">
        <v>3183558769</v>
      </c>
      <c r="F75" s="108" t="s">
        <v>597</v>
      </c>
      <c r="G75" s="108" t="s">
        <v>598</v>
      </c>
      <c r="H75" s="108" t="s">
        <v>599</v>
      </c>
    </row>
    <row r="76" spans="1:8" ht="94.5">
      <c r="A76" s="170" t="s">
        <v>600</v>
      </c>
      <c r="B76" s="107"/>
      <c r="C76" s="174" t="s">
        <v>601</v>
      </c>
      <c r="D76" s="107" t="s">
        <v>583</v>
      </c>
      <c r="E76" s="107">
        <v>3168713280</v>
      </c>
      <c r="F76" s="108" t="s">
        <v>602</v>
      </c>
      <c r="G76" s="108" t="s">
        <v>603</v>
      </c>
      <c r="H76" s="108" t="s">
        <v>604</v>
      </c>
    </row>
    <row r="77" spans="1:8" ht="47.25">
      <c r="A77" s="170" t="s">
        <v>605</v>
      </c>
      <c r="B77" s="107"/>
      <c r="C77" s="174" t="s">
        <v>606</v>
      </c>
      <c r="D77" s="174" t="s">
        <v>560</v>
      </c>
      <c r="E77" s="107">
        <v>3005279395</v>
      </c>
      <c r="F77" s="107" t="s">
        <v>607</v>
      </c>
      <c r="G77" s="108" t="s">
        <v>608</v>
      </c>
      <c r="H77" s="108" t="s">
        <v>609</v>
      </c>
    </row>
    <row r="78" spans="1:8" ht="63">
      <c r="A78" s="170" t="s">
        <v>610</v>
      </c>
      <c r="B78" s="108"/>
      <c r="C78" s="108" t="s">
        <v>611</v>
      </c>
      <c r="D78" s="108" t="s">
        <v>560</v>
      </c>
      <c r="E78" s="108" t="s">
        <v>612</v>
      </c>
      <c r="F78" s="108" t="s">
        <v>613</v>
      </c>
      <c r="G78" s="108" t="s">
        <v>614</v>
      </c>
      <c r="H78" s="108" t="s">
        <v>615</v>
      </c>
    </row>
    <row r="79" spans="1:8" ht="31.5">
      <c r="A79" s="170" t="s">
        <v>616</v>
      </c>
      <c r="B79" s="108"/>
      <c r="C79" s="108" t="s">
        <v>617</v>
      </c>
      <c r="D79" s="108" t="s">
        <v>618</v>
      </c>
      <c r="E79" s="108">
        <v>3104588265</v>
      </c>
      <c r="F79" s="108" t="s">
        <v>619</v>
      </c>
      <c r="G79" s="108" t="s">
        <v>620</v>
      </c>
      <c r="H79" s="108" t="s">
        <v>336</v>
      </c>
    </row>
    <row r="80" spans="1:8" ht="31.5">
      <c r="A80" s="170" t="s">
        <v>621</v>
      </c>
      <c r="B80" s="108"/>
      <c r="C80" s="108" t="s">
        <v>622</v>
      </c>
      <c r="D80" s="108" t="s">
        <v>577</v>
      </c>
      <c r="E80" s="108">
        <v>3185414212</v>
      </c>
      <c r="F80" s="108" t="s">
        <v>623</v>
      </c>
      <c r="G80" s="108"/>
      <c r="H80" s="108" t="s">
        <v>624</v>
      </c>
    </row>
    <row r="81" spans="1:8" ht="47.25">
      <c r="A81" s="170" t="s">
        <v>625</v>
      </c>
      <c r="B81" s="108"/>
      <c r="C81" s="108" t="s">
        <v>626</v>
      </c>
      <c r="D81" s="108" t="s">
        <v>577</v>
      </c>
      <c r="E81" s="108">
        <v>3128821895</v>
      </c>
      <c r="F81" s="108" t="s">
        <v>627</v>
      </c>
      <c r="G81" s="108"/>
      <c r="H81" s="108"/>
    </row>
  </sheetData>
  <sheetProtection/>
  <conditionalFormatting sqref="E34">
    <cfRule type="duplicateValues" priority="18" dxfId="19">
      <formula>AND(COUNTIF($E$34:$E$34,E34)&gt;1,NOT(ISBLANK(E34)))</formula>
    </cfRule>
  </conditionalFormatting>
  <conditionalFormatting sqref="F34">
    <cfRule type="duplicateValues" priority="17" dxfId="19">
      <formula>AND(COUNTIF($F$34:$F$34,F34)&gt;1,NOT(ISBLANK(F34)))</formula>
    </cfRule>
  </conditionalFormatting>
  <conditionalFormatting sqref="E20">
    <cfRule type="duplicateValues" priority="16" dxfId="19">
      <formula>AND(COUNTIF($E$20:$E$20,E20)&gt;1,NOT(ISBLANK(E20)))</formula>
    </cfRule>
  </conditionalFormatting>
  <conditionalFormatting sqref="F23">
    <cfRule type="duplicateValues" priority="15" dxfId="19">
      <formula>AND(COUNTIF($F$23:$F$23,F23)&gt;1,NOT(ISBLANK(F23)))</formula>
    </cfRule>
  </conditionalFormatting>
  <conditionalFormatting sqref="F65">
    <cfRule type="duplicateValues" priority="14" dxfId="19">
      <formula>AND(COUNTIF($F$65:$F$65,F65)&gt;1,NOT(ISBLANK(F65)))</formula>
    </cfRule>
  </conditionalFormatting>
  <conditionalFormatting sqref="E11 E14">
    <cfRule type="duplicateValues" priority="13" dxfId="19">
      <formula>AND(COUNTIF($E$11:$E$11,E11)+COUNTIF($E$14:$E$14,E11)&gt;1,NOT(ISBLANK(E11)))</formula>
    </cfRule>
  </conditionalFormatting>
  <conditionalFormatting sqref="E68:E69">
    <cfRule type="duplicateValues" priority="12" dxfId="19">
      <formula>AND(COUNTIF($E$68:$E$69,E68)&gt;1,NOT(ISBLANK(E68)))</formula>
    </cfRule>
  </conditionalFormatting>
  <conditionalFormatting sqref="E59">
    <cfRule type="duplicateValues" priority="11" dxfId="19">
      <formula>AND(COUNTIF($E$59:$E$59,E59)&gt;1,NOT(ISBLANK(E59)))</formula>
    </cfRule>
  </conditionalFormatting>
  <conditionalFormatting sqref="E70">
    <cfRule type="duplicateValues" priority="10" dxfId="19">
      <formula>AND(COUNTIF($E$70:$E$70,E70)&gt;1,NOT(ISBLANK(E70)))</formula>
    </cfRule>
  </conditionalFormatting>
  <conditionalFormatting sqref="E71">
    <cfRule type="duplicateValues" priority="9" dxfId="19">
      <formula>AND(COUNTIF($E$71:$E$71,E71)&gt;1,NOT(ISBLANK(E71)))</formula>
    </cfRule>
  </conditionalFormatting>
  <conditionalFormatting sqref="E72">
    <cfRule type="duplicateValues" priority="8" dxfId="19">
      <formula>AND(COUNTIF($E$72:$E$72,E72)&gt;1,NOT(ISBLANK(E72)))</formula>
    </cfRule>
  </conditionalFormatting>
  <conditionalFormatting sqref="E73">
    <cfRule type="duplicateValues" priority="7" dxfId="19">
      <formula>AND(COUNTIF($E$73:$E$73,E73)&gt;1,NOT(ISBLANK(E73)))</formula>
    </cfRule>
  </conditionalFormatting>
  <conditionalFormatting sqref="E74">
    <cfRule type="duplicateValues" priority="6" dxfId="19">
      <formula>AND(COUNTIF($E$74:$E$74,E74)&gt;1,NOT(ISBLANK(E74)))</formula>
    </cfRule>
  </conditionalFormatting>
  <conditionalFormatting sqref="E75">
    <cfRule type="duplicateValues" priority="5" dxfId="19">
      <formula>AND(COUNTIF($E$75:$E$75,E75)&gt;1,NOT(ISBLANK(E75)))</formula>
    </cfRule>
  </conditionalFormatting>
  <conditionalFormatting sqref="E60">
    <cfRule type="duplicateValues" priority="4" dxfId="19">
      <formula>AND(COUNTIF($E$60:$E$60,E60)&gt;1,NOT(ISBLANK(E60)))</formula>
    </cfRule>
  </conditionalFormatting>
  <conditionalFormatting sqref="E24 E26:E33">
    <cfRule type="duplicateValues" priority="19" dxfId="19">
      <formula>AND(COUNTIF($E$24:$E$24,E24)+COUNTIF($E$26:$E$33,E24)&gt;1,NOT(ISBLANK(E24)))</formula>
    </cfRule>
  </conditionalFormatting>
  <conditionalFormatting sqref="E76">
    <cfRule type="duplicateValues" priority="3" dxfId="19">
      <formula>AND(COUNTIF($E$76:$E$76,E76)&gt;1,NOT(ISBLANK(E76)))</formula>
    </cfRule>
  </conditionalFormatting>
  <conditionalFormatting sqref="E77">
    <cfRule type="duplicateValues" priority="2" dxfId="19">
      <formula>AND(COUNTIF($E$77:$E$77,E77)&gt;1,NOT(ISBLANK(E77)))</formula>
    </cfRule>
  </conditionalFormatting>
  <conditionalFormatting sqref="F77">
    <cfRule type="duplicateValues" priority="1" dxfId="19">
      <formula>AND(COUNTIF($F$77:$F$77,F77)&gt;1,NOT(ISBLANK(F77)))</formula>
    </cfRule>
  </conditionalFormatting>
  <hyperlinks>
    <hyperlink ref="F4" r:id="rId1" display="formadoresdmentes@gmail.com"/>
    <hyperlink ref="F10" r:id="rId2" display="deisydjaa@hotmail.com - "/>
    <hyperlink ref="F8" r:id="rId3" display="yesika.alejandra@hotmail.com - "/>
    <hyperlink ref="F9" r:id="rId4" display="saritacanosierra@gmail.com"/>
    <hyperlink ref="F41" r:id="rId5" display="nattyssa@hotmail.com"/>
    <hyperlink ref="F42" r:id="rId6" display="alguerrero93@hotmail.com"/>
    <hyperlink ref="F50" r:id="rId7" display="vanessabtrg@gmail.com"/>
    <hyperlink ref="F46" r:id="rId8" display="ricardo.monsalve@trisser.co"/>
    <hyperlink ref="F52" r:id="rId9" display="yurycifuentes15@gmail.com"/>
    <hyperlink ref="F53" r:id="rId10" display="jmirand3@correo.tdea.edu.co"/>
    <hyperlink ref="F55" r:id="rId11" display="aroldan2@correo.tdea.edu.co"/>
    <hyperlink ref="F16" r:id="rId12" display="diligenciashoy@hotmail.com"/>
    <hyperlink ref="F58" r:id="rId13" display="wilson.velez@serviciospericiales.co"/>
    <hyperlink ref="F19" r:id="rId14" display="isabel.pedrazatron@gmail.com"/>
    <hyperlink ref="F20" r:id="rId15" display="Gerencialaboratoriocam@gmail.com"/>
    <hyperlink ref="F21" r:id="rId16" display="nidia_hincapie@hotmail.com"/>
    <hyperlink ref="F22" r:id="rId17" display="athletic_sl@hotmail.com"/>
    <hyperlink ref="F23" r:id="rId18" display="johnmguisao@hotmail.com"/>
    <hyperlink ref="F65" r:id="rId19" display="durleymu@hotmail.com"/>
    <hyperlink ref="F25" r:id="rId20" display="paulinasleepwear@gmail.com; "/>
    <hyperlink ref="F66" r:id="rId21" display="cmrave@hotmail.com"/>
    <hyperlink ref="F67" r:id="rId22" display="logan_9201@hotmail.com"/>
    <hyperlink ref="F77" r:id="rId23" display="alejogonzaleztoro@hotmail.com"/>
    <hyperlink ref="F78" r:id="rId24" display="preciado75@yahoo.com"/>
    <hyperlink ref="F61" r:id="rId25" display="jcgescobr@gmail.com"/>
    <hyperlink ref="F12" r:id="rId26" display="patricia-mc@hotmail.es"/>
    <hyperlink ref="F13" r:id="rId27" display="glorivasquez99@hotmail.com"/>
    <hyperlink ref="F62" r:id="rId28" display="carlos.londono.orozco@empm.com.co"/>
  </hyperlinks>
  <printOptions/>
  <pageMargins left="0.7" right="0.7" top="0.75" bottom="0.75" header="0.3" footer="0.3"/>
  <pageSetup horizontalDpi="600" verticalDpi="600" orientation="portrait" r:id="rId29"/>
</worksheet>
</file>

<file path=xl/worksheets/sheet6.xml><?xml version="1.0" encoding="utf-8"?>
<worksheet xmlns="http://schemas.openxmlformats.org/spreadsheetml/2006/main" xmlns:r="http://schemas.openxmlformats.org/officeDocument/2006/relationships">
  <dimension ref="A1:D17"/>
  <sheetViews>
    <sheetView zoomScalePageLayoutView="0" workbookViewId="0" topLeftCell="A4">
      <selection activeCell="F3" sqref="F3"/>
    </sheetView>
  </sheetViews>
  <sheetFormatPr defaultColWidth="11.421875" defaultRowHeight="15"/>
  <cols>
    <col min="2" max="2" width="31.28125" style="0" customWidth="1"/>
    <col min="3" max="3" width="41.8515625" style="0" customWidth="1"/>
    <col min="4" max="4" width="29.28125" style="181" customWidth="1"/>
  </cols>
  <sheetData>
    <row r="1" spans="1:4" ht="135">
      <c r="A1" s="177">
        <v>1</v>
      </c>
      <c r="B1" s="178" t="s">
        <v>628</v>
      </c>
      <c r="C1" s="178" t="s">
        <v>629</v>
      </c>
      <c r="D1" s="180">
        <v>48923580</v>
      </c>
    </row>
    <row r="2" spans="1:4" ht="195">
      <c r="A2" s="177">
        <v>2</v>
      </c>
      <c r="B2" s="175" t="s">
        <v>630</v>
      </c>
      <c r="C2" s="176" t="s">
        <v>631</v>
      </c>
      <c r="D2" s="182">
        <v>177683420</v>
      </c>
    </row>
    <row r="3" spans="1:4" ht="180">
      <c r="A3" s="178">
        <v>3</v>
      </c>
      <c r="B3" s="175" t="s">
        <v>630</v>
      </c>
      <c r="C3" s="176" t="s">
        <v>632</v>
      </c>
      <c r="D3" s="182">
        <v>110715891</v>
      </c>
    </row>
    <row r="4" spans="1:4" ht="180">
      <c r="A4" s="177">
        <v>4</v>
      </c>
      <c r="B4" s="175" t="s">
        <v>630</v>
      </c>
      <c r="C4" s="176" t="s">
        <v>633</v>
      </c>
      <c r="D4" s="182">
        <v>104829249</v>
      </c>
    </row>
    <row r="5" spans="1:4" ht="180">
      <c r="A5" s="177">
        <v>5</v>
      </c>
      <c r="B5" s="175" t="s">
        <v>630</v>
      </c>
      <c r="C5" s="176" t="s">
        <v>634</v>
      </c>
      <c r="D5" s="182">
        <v>192284791</v>
      </c>
    </row>
    <row r="6" spans="1:4" ht="180">
      <c r="A6" s="178">
        <v>6</v>
      </c>
      <c r="B6" s="175" t="s">
        <v>630</v>
      </c>
      <c r="C6" s="176" t="s">
        <v>635</v>
      </c>
      <c r="D6" s="182">
        <v>117004887</v>
      </c>
    </row>
    <row r="7" spans="1:4" ht="195">
      <c r="A7" s="177">
        <v>7</v>
      </c>
      <c r="B7" s="175" t="s">
        <v>630</v>
      </c>
      <c r="C7" s="176" t="s">
        <v>636</v>
      </c>
      <c r="D7" s="182">
        <v>191705785</v>
      </c>
    </row>
    <row r="8" spans="1:4" ht="180">
      <c r="A8" s="177">
        <v>8</v>
      </c>
      <c r="B8" s="175" t="s">
        <v>630</v>
      </c>
      <c r="C8" s="176" t="s">
        <v>637</v>
      </c>
      <c r="D8" s="182">
        <v>106823359</v>
      </c>
    </row>
    <row r="9" spans="1:4" ht="180">
      <c r="A9" s="178">
        <v>9</v>
      </c>
      <c r="B9" s="175" t="s">
        <v>630</v>
      </c>
      <c r="C9" s="176" t="s">
        <v>638</v>
      </c>
      <c r="D9" s="182">
        <v>121466886</v>
      </c>
    </row>
    <row r="10" spans="1:4" ht="180">
      <c r="A10" s="177">
        <v>10</v>
      </c>
      <c r="B10" s="175" t="s">
        <v>630</v>
      </c>
      <c r="C10" s="176" t="s">
        <v>639</v>
      </c>
      <c r="D10" s="182">
        <v>230572862</v>
      </c>
    </row>
    <row r="11" spans="1:4" ht="180">
      <c r="A11" s="177">
        <v>11</v>
      </c>
      <c r="B11" s="175" t="s">
        <v>630</v>
      </c>
      <c r="C11" s="176" t="s">
        <v>640</v>
      </c>
      <c r="D11" s="182">
        <v>115336937</v>
      </c>
    </row>
    <row r="12" spans="1:4" ht="180">
      <c r="A12" s="178">
        <v>12</v>
      </c>
      <c r="B12" s="175" t="s">
        <v>630</v>
      </c>
      <c r="C12" s="176" t="s">
        <v>641</v>
      </c>
      <c r="D12" s="182">
        <v>112388397</v>
      </c>
    </row>
    <row r="13" spans="1:4" ht="195">
      <c r="A13" s="177">
        <v>13</v>
      </c>
      <c r="B13" s="175" t="s">
        <v>630</v>
      </c>
      <c r="C13" s="176" t="s">
        <v>642</v>
      </c>
      <c r="D13" s="182">
        <v>184575926</v>
      </c>
    </row>
    <row r="14" spans="1:4" ht="180">
      <c r="A14" s="177">
        <v>14</v>
      </c>
      <c r="B14" s="175" t="s">
        <v>630</v>
      </c>
      <c r="C14" s="176" t="s">
        <v>643</v>
      </c>
      <c r="D14" s="182">
        <v>115657714</v>
      </c>
    </row>
    <row r="15" spans="1:4" ht="180">
      <c r="A15" s="178">
        <v>15</v>
      </c>
      <c r="B15" s="175" t="s">
        <v>630</v>
      </c>
      <c r="C15" s="176" t="s">
        <v>644</v>
      </c>
      <c r="D15" s="182">
        <v>104695131</v>
      </c>
    </row>
    <row r="16" spans="1:4" ht="180">
      <c r="A16" s="177">
        <v>16</v>
      </c>
      <c r="B16" s="175" t="s">
        <v>630</v>
      </c>
      <c r="C16" s="176" t="s">
        <v>645</v>
      </c>
      <c r="D16" s="182">
        <v>121030873</v>
      </c>
    </row>
    <row r="17" spans="1:4" ht="195">
      <c r="A17" s="177">
        <v>17</v>
      </c>
      <c r="B17" s="175" t="s">
        <v>630</v>
      </c>
      <c r="C17" s="176" t="s">
        <v>646</v>
      </c>
      <c r="D17" s="182">
        <v>393642812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2:T40"/>
  <sheetViews>
    <sheetView zoomScalePageLayoutView="0" workbookViewId="0" topLeftCell="A1">
      <selection activeCell="P50" sqref="P50"/>
    </sheetView>
  </sheetViews>
  <sheetFormatPr defaultColWidth="23.421875" defaultRowHeight="15"/>
  <cols>
    <col min="1" max="16384" width="23.421875" style="78" customWidth="1"/>
  </cols>
  <sheetData>
    <row r="2" spans="1:20" ht="15" customHeight="1">
      <c r="A2" s="344" t="s">
        <v>647</v>
      </c>
      <c r="B2" s="344"/>
      <c r="C2" s="344"/>
      <c r="D2" s="345" t="s">
        <v>648</v>
      </c>
      <c r="E2" s="345"/>
      <c r="F2" s="345"/>
      <c r="G2" s="345"/>
      <c r="H2" s="345"/>
      <c r="I2" s="345"/>
      <c r="J2" s="345"/>
      <c r="K2" s="346" t="s">
        <v>649</v>
      </c>
      <c r="L2" s="346"/>
      <c r="M2" s="346"/>
      <c r="N2" s="346"/>
      <c r="O2" s="347" t="s">
        <v>650</v>
      </c>
      <c r="P2" s="347"/>
      <c r="Q2" s="347"/>
      <c r="R2" s="347"/>
      <c r="S2" s="347"/>
      <c r="T2" s="347"/>
    </row>
    <row r="3" spans="1:20" ht="60.75" customHeight="1">
      <c r="A3" s="79" t="s">
        <v>651</v>
      </c>
      <c r="B3" s="79" t="s">
        <v>652</v>
      </c>
      <c r="C3" s="80" t="s">
        <v>653</v>
      </c>
      <c r="D3" s="81" t="s">
        <v>654</v>
      </c>
      <c r="E3" s="81" t="s">
        <v>655</v>
      </c>
      <c r="F3" s="82" t="s">
        <v>656</v>
      </c>
      <c r="G3" s="81" t="s">
        <v>657</v>
      </c>
      <c r="H3" s="82" t="s">
        <v>658</v>
      </c>
      <c r="I3" s="348" t="s">
        <v>659</v>
      </c>
      <c r="J3" s="348"/>
      <c r="K3" s="83" t="s">
        <v>660</v>
      </c>
      <c r="L3" s="221" t="s">
        <v>661</v>
      </c>
      <c r="M3" s="221" t="s">
        <v>662</v>
      </c>
      <c r="N3" s="83" t="s">
        <v>663</v>
      </c>
      <c r="O3" s="84" t="s">
        <v>664</v>
      </c>
      <c r="P3" s="84" t="s">
        <v>665</v>
      </c>
      <c r="Q3" s="84" t="s">
        <v>666</v>
      </c>
      <c r="R3" s="84" t="s">
        <v>14</v>
      </c>
      <c r="S3" s="84" t="s">
        <v>667</v>
      </c>
      <c r="T3" s="84" t="s">
        <v>668</v>
      </c>
    </row>
    <row r="4" spans="1:20" ht="60" customHeight="1">
      <c r="A4" s="349"/>
      <c r="B4" s="349" t="s">
        <v>669</v>
      </c>
      <c r="C4" s="319"/>
      <c r="D4" s="319" t="s">
        <v>670</v>
      </c>
      <c r="E4" s="314" t="s">
        <v>671</v>
      </c>
      <c r="F4" s="342" t="s">
        <v>672</v>
      </c>
      <c r="G4" s="330" t="s">
        <v>673</v>
      </c>
      <c r="H4" s="326" t="s">
        <v>674</v>
      </c>
      <c r="I4" s="333" t="s">
        <v>675</v>
      </c>
      <c r="J4" s="351" t="s">
        <v>676</v>
      </c>
      <c r="K4" s="321" t="s">
        <v>677</v>
      </c>
      <c r="L4" s="321" t="s">
        <v>678</v>
      </c>
      <c r="M4" s="321" t="s">
        <v>679</v>
      </c>
      <c r="N4" s="315" t="s">
        <v>680</v>
      </c>
      <c r="O4" s="314" t="s">
        <v>681</v>
      </c>
      <c r="P4" s="314" t="s">
        <v>682</v>
      </c>
      <c r="Q4" s="226" t="s">
        <v>683</v>
      </c>
      <c r="R4" s="226" t="s">
        <v>684</v>
      </c>
      <c r="S4" s="226" t="s">
        <v>685</v>
      </c>
      <c r="T4" s="226" t="s">
        <v>686</v>
      </c>
    </row>
    <row r="5" spans="1:20" ht="129.75" customHeight="1">
      <c r="A5" s="349"/>
      <c r="B5" s="349"/>
      <c r="C5" s="319"/>
      <c r="D5" s="319"/>
      <c r="E5" s="325"/>
      <c r="F5" s="342"/>
      <c r="G5" s="330"/>
      <c r="H5" s="337"/>
      <c r="I5" s="333"/>
      <c r="J5" s="351"/>
      <c r="K5" s="321"/>
      <c r="L5" s="321"/>
      <c r="M5" s="321"/>
      <c r="N5" s="315"/>
      <c r="O5" s="325"/>
      <c r="P5" s="325"/>
      <c r="Q5" s="225" t="s">
        <v>687</v>
      </c>
      <c r="R5" s="227" t="s">
        <v>688</v>
      </c>
      <c r="S5" s="225" t="s">
        <v>689</v>
      </c>
      <c r="T5" s="225" t="s">
        <v>690</v>
      </c>
    </row>
    <row r="6" spans="1:20" ht="36">
      <c r="A6" s="349"/>
      <c r="B6" s="349"/>
      <c r="C6" s="319"/>
      <c r="D6" s="319"/>
      <c r="E6" s="325"/>
      <c r="F6" s="342"/>
      <c r="G6" s="330" t="s">
        <v>691</v>
      </c>
      <c r="H6" s="337"/>
      <c r="I6" s="333"/>
      <c r="J6" s="351"/>
      <c r="K6" s="321" t="s">
        <v>692</v>
      </c>
      <c r="L6" s="321" t="s">
        <v>693</v>
      </c>
      <c r="M6" s="321" t="s">
        <v>679</v>
      </c>
      <c r="N6" s="315" t="s">
        <v>680</v>
      </c>
      <c r="O6" s="325"/>
      <c r="P6" s="325"/>
      <c r="Q6" s="225" t="s">
        <v>694</v>
      </c>
      <c r="R6" s="225" t="s">
        <v>695</v>
      </c>
      <c r="S6" s="225" t="s">
        <v>696</v>
      </c>
      <c r="T6" s="225" t="s">
        <v>697</v>
      </c>
    </row>
    <row r="7" spans="1:20" ht="90.75" customHeight="1">
      <c r="A7" s="349"/>
      <c r="B7" s="349"/>
      <c r="C7" s="319"/>
      <c r="D7" s="319"/>
      <c r="E7" s="325"/>
      <c r="F7" s="342"/>
      <c r="G7" s="330"/>
      <c r="H7" s="337"/>
      <c r="I7" s="333"/>
      <c r="J7" s="351"/>
      <c r="K7" s="321"/>
      <c r="L7" s="321"/>
      <c r="M7" s="321"/>
      <c r="N7" s="315"/>
      <c r="O7" s="315"/>
      <c r="P7" s="315"/>
      <c r="Q7" s="225" t="s">
        <v>698</v>
      </c>
      <c r="R7" s="226" t="s">
        <v>699</v>
      </c>
      <c r="S7" s="225" t="s">
        <v>700</v>
      </c>
      <c r="T7" s="225" t="s">
        <v>701</v>
      </c>
    </row>
    <row r="8" spans="1:20" ht="96">
      <c r="A8" s="349"/>
      <c r="B8" s="349"/>
      <c r="C8" s="319"/>
      <c r="D8" s="319"/>
      <c r="E8" s="325"/>
      <c r="F8" s="342"/>
      <c r="G8" s="330" t="s">
        <v>702</v>
      </c>
      <c r="H8" s="337"/>
      <c r="I8" s="333"/>
      <c r="J8" s="351"/>
      <c r="K8" s="321" t="s">
        <v>703</v>
      </c>
      <c r="L8" s="321" t="s">
        <v>678</v>
      </c>
      <c r="M8" s="321" t="s">
        <v>679</v>
      </c>
      <c r="N8" s="315" t="s">
        <v>680</v>
      </c>
      <c r="O8" s="321" t="s">
        <v>704</v>
      </c>
      <c r="P8" s="223" t="s">
        <v>705</v>
      </c>
      <c r="Q8" s="225" t="s">
        <v>706</v>
      </c>
      <c r="R8" s="225" t="s">
        <v>707</v>
      </c>
      <c r="S8" s="225" t="s">
        <v>708</v>
      </c>
      <c r="T8" s="225" t="s">
        <v>709</v>
      </c>
    </row>
    <row r="9" spans="1:20" ht="54" customHeight="1">
      <c r="A9" s="349"/>
      <c r="B9" s="349"/>
      <c r="C9" s="319"/>
      <c r="D9" s="319"/>
      <c r="E9" s="325"/>
      <c r="F9" s="342"/>
      <c r="G9" s="330"/>
      <c r="H9" s="337"/>
      <c r="I9" s="333"/>
      <c r="J9" s="351"/>
      <c r="K9" s="321"/>
      <c r="L9" s="321"/>
      <c r="M9" s="321"/>
      <c r="N9" s="315"/>
      <c r="O9" s="321"/>
      <c r="P9" s="224"/>
      <c r="Q9" s="225" t="s">
        <v>710</v>
      </c>
      <c r="R9" s="225" t="s">
        <v>711</v>
      </c>
      <c r="S9" s="225" t="s">
        <v>712</v>
      </c>
      <c r="T9" s="225" t="s">
        <v>713</v>
      </c>
    </row>
    <row r="10" spans="1:20" ht="12">
      <c r="A10" s="349"/>
      <c r="B10" s="349"/>
      <c r="C10" s="319"/>
      <c r="D10" s="319"/>
      <c r="E10" s="325"/>
      <c r="F10" s="342"/>
      <c r="G10" s="330" t="s">
        <v>714</v>
      </c>
      <c r="H10" s="337"/>
      <c r="I10" s="334" t="s">
        <v>715</v>
      </c>
      <c r="J10" s="334" t="s">
        <v>716</v>
      </c>
      <c r="K10" s="321" t="s">
        <v>717</v>
      </c>
      <c r="L10" s="321" t="s">
        <v>718</v>
      </c>
      <c r="M10" s="321" t="s">
        <v>719</v>
      </c>
      <c r="N10" s="321" t="s">
        <v>720</v>
      </c>
      <c r="O10" s="321" t="s">
        <v>721</v>
      </c>
      <c r="P10" s="314" t="s">
        <v>722</v>
      </c>
      <c r="Q10" s="225"/>
      <c r="R10" s="225"/>
      <c r="S10" s="225" t="str">
        <f>$S$15</f>
        <v>Medios institucionales</v>
      </c>
      <c r="T10" s="225" t="s">
        <v>723</v>
      </c>
    </row>
    <row r="11" spans="1:20" ht="12">
      <c r="A11" s="349"/>
      <c r="B11" s="349"/>
      <c r="C11" s="319"/>
      <c r="D11" s="319"/>
      <c r="E11" s="325"/>
      <c r="F11" s="342"/>
      <c r="G11" s="330"/>
      <c r="H11" s="337"/>
      <c r="I11" s="334"/>
      <c r="J11" s="334"/>
      <c r="K11" s="321"/>
      <c r="L11" s="321"/>
      <c r="M11" s="321"/>
      <c r="N11" s="321"/>
      <c r="O11" s="321"/>
      <c r="P11" s="315"/>
      <c r="Q11" s="225"/>
      <c r="R11" s="225"/>
      <c r="S11" s="225"/>
      <c r="T11" s="225"/>
    </row>
    <row r="12" spans="1:20" ht="12">
      <c r="A12" s="349"/>
      <c r="B12" s="349"/>
      <c r="C12" s="319"/>
      <c r="D12" s="319"/>
      <c r="E12" s="325"/>
      <c r="F12" s="342"/>
      <c r="G12" s="316" t="s">
        <v>724</v>
      </c>
      <c r="H12" s="337"/>
      <c r="I12" s="334"/>
      <c r="J12" s="334"/>
      <c r="K12" s="320" t="s">
        <v>725</v>
      </c>
      <c r="L12" s="320" t="s">
        <v>693</v>
      </c>
      <c r="M12" s="320" t="s">
        <v>726</v>
      </c>
      <c r="N12" s="320" t="s">
        <v>727</v>
      </c>
      <c r="O12" s="320" t="s">
        <v>728</v>
      </c>
      <c r="P12" s="328" t="s">
        <v>729</v>
      </c>
      <c r="Q12" s="228" t="str">
        <f>$Q$15</f>
        <v>Política de beneficios </v>
      </c>
      <c r="R12" s="228"/>
      <c r="S12" s="228" t="str">
        <f>$S$15</f>
        <v>Medios institucionales</v>
      </c>
      <c r="T12" s="228" t="s">
        <v>730</v>
      </c>
    </row>
    <row r="13" spans="1:20" ht="12">
      <c r="A13" s="349"/>
      <c r="B13" s="349"/>
      <c r="C13" s="319"/>
      <c r="D13" s="319"/>
      <c r="E13" s="325"/>
      <c r="F13" s="342"/>
      <c r="G13" s="316"/>
      <c r="H13" s="337"/>
      <c r="I13" s="334"/>
      <c r="J13" s="334"/>
      <c r="K13" s="320"/>
      <c r="L13" s="320"/>
      <c r="M13" s="320"/>
      <c r="N13" s="320"/>
      <c r="O13" s="320"/>
      <c r="P13" s="343"/>
      <c r="Q13" s="228"/>
      <c r="R13" s="228"/>
      <c r="S13" s="228"/>
      <c r="T13" s="228"/>
    </row>
    <row r="14" spans="1:20" ht="12">
      <c r="A14" s="349"/>
      <c r="B14" s="349"/>
      <c r="C14" s="319"/>
      <c r="D14" s="319"/>
      <c r="E14" s="315"/>
      <c r="F14" s="342"/>
      <c r="G14" s="316"/>
      <c r="H14" s="327"/>
      <c r="I14" s="334"/>
      <c r="J14" s="334"/>
      <c r="K14" s="320"/>
      <c r="L14" s="320"/>
      <c r="M14" s="320"/>
      <c r="N14" s="320"/>
      <c r="O14" s="320"/>
      <c r="P14" s="329"/>
      <c r="Q14" s="228"/>
      <c r="R14" s="228"/>
      <c r="S14" s="228"/>
      <c r="T14" s="228"/>
    </row>
    <row r="15" spans="1:20" ht="15" customHeight="1">
      <c r="A15" s="349"/>
      <c r="B15" s="349"/>
      <c r="C15" s="319"/>
      <c r="D15" s="319" t="s">
        <v>731</v>
      </c>
      <c r="E15" s="314" t="s">
        <v>732</v>
      </c>
      <c r="F15" s="342" t="s">
        <v>672</v>
      </c>
      <c r="G15" s="330" t="s">
        <v>673</v>
      </c>
      <c r="H15" s="319" t="s">
        <v>733</v>
      </c>
      <c r="I15" s="333" t="s">
        <v>734</v>
      </c>
      <c r="J15" s="333" t="s">
        <v>735</v>
      </c>
      <c r="K15" s="336" t="s">
        <v>736</v>
      </c>
      <c r="L15" s="321" t="s">
        <v>737</v>
      </c>
      <c r="M15" s="321" t="s">
        <v>738</v>
      </c>
      <c r="N15" s="314" t="s">
        <v>739</v>
      </c>
      <c r="O15" s="319" t="s">
        <v>740</v>
      </c>
      <c r="P15" s="319" t="s">
        <v>741</v>
      </c>
      <c r="Q15" s="223" t="s">
        <v>742</v>
      </c>
      <c r="R15" s="225" t="s">
        <v>743</v>
      </c>
      <c r="S15" s="225" t="s">
        <v>744</v>
      </c>
      <c r="T15" s="225" t="s">
        <v>745</v>
      </c>
    </row>
    <row r="16" spans="1:20" ht="55.5" customHeight="1">
      <c r="A16" s="350"/>
      <c r="B16" s="350"/>
      <c r="C16" s="319"/>
      <c r="D16" s="319"/>
      <c r="E16" s="325"/>
      <c r="F16" s="342"/>
      <c r="G16" s="330"/>
      <c r="H16" s="319"/>
      <c r="I16" s="334"/>
      <c r="J16" s="334"/>
      <c r="K16" s="336"/>
      <c r="L16" s="321"/>
      <c r="M16" s="321"/>
      <c r="N16" s="315"/>
      <c r="O16" s="319"/>
      <c r="P16" s="342"/>
      <c r="Q16" s="222" t="s">
        <v>746</v>
      </c>
      <c r="R16" s="85" t="s">
        <v>747</v>
      </c>
      <c r="S16" s="222" t="s">
        <v>748</v>
      </c>
      <c r="T16" s="225" t="s">
        <v>749</v>
      </c>
    </row>
    <row r="17" spans="1:20" ht="12">
      <c r="A17" s="349"/>
      <c r="B17" s="349"/>
      <c r="C17" s="319"/>
      <c r="D17" s="319"/>
      <c r="E17" s="325"/>
      <c r="F17" s="342"/>
      <c r="G17" s="330"/>
      <c r="H17" s="319"/>
      <c r="I17" s="333"/>
      <c r="J17" s="333"/>
      <c r="K17" s="336" t="s">
        <v>750</v>
      </c>
      <c r="L17" s="321" t="s">
        <v>751</v>
      </c>
      <c r="M17" s="321" t="s">
        <v>738</v>
      </c>
      <c r="N17" s="314" t="s">
        <v>752</v>
      </c>
      <c r="O17" s="321" t="s">
        <v>753</v>
      </c>
      <c r="P17" s="314" t="s">
        <v>754</v>
      </c>
      <c r="Q17" s="314" t="s">
        <v>746</v>
      </c>
      <c r="R17" s="314" t="s">
        <v>747</v>
      </c>
      <c r="S17" s="314" t="s">
        <v>748</v>
      </c>
      <c r="T17" s="314" t="s">
        <v>745</v>
      </c>
    </row>
    <row r="18" spans="1:20" ht="12">
      <c r="A18" s="349"/>
      <c r="B18" s="349"/>
      <c r="C18" s="319"/>
      <c r="D18" s="319"/>
      <c r="E18" s="325"/>
      <c r="F18" s="342"/>
      <c r="G18" s="330"/>
      <c r="H18" s="319"/>
      <c r="I18" s="333"/>
      <c r="J18" s="333"/>
      <c r="K18" s="336"/>
      <c r="L18" s="321"/>
      <c r="M18" s="321"/>
      <c r="N18" s="315"/>
      <c r="O18" s="321"/>
      <c r="P18" s="315"/>
      <c r="Q18" s="315"/>
      <c r="R18" s="315"/>
      <c r="S18" s="315"/>
      <c r="T18" s="315"/>
    </row>
    <row r="19" spans="1:20" ht="51" customHeight="1">
      <c r="A19" s="349"/>
      <c r="B19" s="349"/>
      <c r="C19" s="319"/>
      <c r="D19" s="319"/>
      <c r="E19" s="325"/>
      <c r="F19" s="342"/>
      <c r="G19" s="330"/>
      <c r="H19" s="319"/>
      <c r="I19" s="333"/>
      <c r="J19" s="333"/>
      <c r="K19" s="229" t="s">
        <v>755</v>
      </c>
      <c r="L19" s="86" t="s">
        <v>737</v>
      </c>
      <c r="M19" s="225" t="s">
        <v>756</v>
      </c>
      <c r="N19" s="225" t="s">
        <v>757</v>
      </c>
      <c r="O19" s="225" t="s">
        <v>758</v>
      </c>
      <c r="P19" s="225" t="s">
        <v>759</v>
      </c>
      <c r="Q19" s="222" t="s">
        <v>746</v>
      </c>
      <c r="R19" s="225" t="s">
        <v>747</v>
      </c>
      <c r="S19" s="225" t="s">
        <v>748</v>
      </c>
      <c r="T19" s="225" t="s">
        <v>745</v>
      </c>
    </row>
    <row r="20" spans="1:20" ht="36">
      <c r="A20" s="349"/>
      <c r="B20" s="349"/>
      <c r="C20" s="319"/>
      <c r="D20" s="319"/>
      <c r="E20" s="325"/>
      <c r="F20" s="342"/>
      <c r="G20" s="330"/>
      <c r="H20" s="319"/>
      <c r="I20" s="333"/>
      <c r="J20" s="333"/>
      <c r="K20" s="229" t="s">
        <v>760</v>
      </c>
      <c r="L20" s="86" t="s">
        <v>761</v>
      </c>
      <c r="M20" s="225" t="s">
        <v>762</v>
      </c>
      <c r="N20" s="225" t="s">
        <v>720</v>
      </c>
      <c r="O20" s="225" t="s">
        <v>763</v>
      </c>
      <c r="P20" s="87" t="s">
        <v>764</v>
      </c>
      <c r="Q20" s="222" t="s">
        <v>746</v>
      </c>
      <c r="R20" s="225" t="s">
        <v>747</v>
      </c>
      <c r="S20" s="225" t="s">
        <v>748</v>
      </c>
      <c r="T20" s="225" t="s">
        <v>745</v>
      </c>
    </row>
    <row r="21" spans="1:20" ht="48">
      <c r="A21" s="349"/>
      <c r="B21" s="349"/>
      <c r="C21" s="319"/>
      <c r="D21" s="319"/>
      <c r="E21" s="325"/>
      <c r="F21" s="342"/>
      <c r="G21" s="330"/>
      <c r="H21" s="319"/>
      <c r="I21" s="333"/>
      <c r="J21" s="333"/>
      <c r="K21" s="229" t="s">
        <v>765</v>
      </c>
      <c r="L21" s="86" t="s">
        <v>737</v>
      </c>
      <c r="M21" s="225" t="s">
        <v>766</v>
      </c>
      <c r="N21" s="225" t="s">
        <v>767</v>
      </c>
      <c r="O21" s="88" t="s">
        <v>768</v>
      </c>
      <c r="P21" s="86" t="s">
        <v>769</v>
      </c>
      <c r="Q21" s="89" t="s">
        <v>746</v>
      </c>
      <c r="R21" s="225" t="s">
        <v>747</v>
      </c>
      <c r="S21" s="225" t="s">
        <v>748</v>
      </c>
      <c r="T21" s="225" t="s">
        <v>745</v>
      </c>
    </row>
    <row r="22" spans="1:20" ht="12">
      <c r="A22" s="349"/>
      <c r="B22" s="349"/>
      <c r="C22" s="319"/>
      <c r="D22" s="319"/>
      <c r="E22" s="325"/>
      <c r="F22" s="342"/>
      <c r="G22" s="330"/>
      <c r="H22" s="319"/>
      <c r="I22" s="333"/>
      <c r="J22" s="333"/>
      <c r="K22" s="339" t="s">
        <v>770</v>
      </c>
      <c r="L22" s="321" t="s">
        <v>737</v>
      </c>
      <c r="M22" s="321" t="s">
        <v>771</v>
      </c>
      <c r="N22" s="321" t="s">
        <v>772</v>
      </c>
      <c r="O22" s="321" t="s">
        <v>773</v>
      </c>
      <c r="P22" s="314" t="s">
        <v>774</v>
      </c>
      <c r="Q22" s="314" t="s">
        <v>746</v>
      </c>
      <c r="R22" s="314" t="s">
        <v>747</v>
      </c>
      <c r="S22" s="314" t="s">
        <v>748</v>
      </c>
      <c r="T22" s="314" t="s">
        <v>745</v>
      </c>
    </row>
    <row r="23" spans="1:20" ht="12">
      <c r="A23" s="349"/>
      <c r="B23" s="349"/>
      <c r="C23" s="319"/>
      <c r="D23" s="319"/>
      <c r="E23" s="325"/>
      <c r="F23" s="342"/>
      <c r="G23" s="330"/>
      <c r="H23" s="319"/>
      <c r="I23" s="333"/>
      <c r="J23" s="333"/>
      <c r="K23" s="340"/>
      <c r="L23" s="321"/>
      <c r="M23" s="321"/>
      <c r="N23" s="321"/>
      <c r="O23" s="321"/>
      <c r="P23" s="325"/>
      <c r="Q23" s="325"/>
      <c r="R23" s="325"/>
      <c r="S23" s="325"/>
      <c r="T23" s="325"/>
    </row>
    <row r="24" spans="1:20" ht="69.75" customHeight="1">
      <c r="A24" s="349"/>
      <c r="B24" s="349"/>
      <c r="C24" s="319"/>
      <c r="D24" s="319"/>
      <c r="E24" s="325"/>
      <c r="F24" s="342"/>
      <c r="G24" s="330"/>
      <c r="H24" s="319"/>
      <c r="I24" s="333"/>
      <c r="J24" s="333"/>
      <c r="K24" s="341"/>
      <c r="L24" s="321"/>
      <c r="M24" s="321"/>
      <c r="N24" s="321"/>
      <c r="O24" s="321"/>
      <c r="P24" s="315"/>
      <c r="Q24" s="315"/>
      <c r="R24" s="315"/>
      <c r="S24" s="315"/>
      <c r="T24" s="315"/>
    </row>
    <row r="25" spans="1:20" ht="12">
      <c r="A25" s="349"/>
      <c r="B25" s="349"/>
      <c r="C25" s="319"/>
      <c r="D25" s="319"/>
      <c r="E25" s="325"/>
      <c r="F25" s="342"/>
      <c r="G25" s="330"/>
      <c r="H25" s="319"/>
      <c r="I25" s="331" t="s">
        <v>775</v>
      </c>
      <c r="J25" s="331" t="s">
        <v>776</v>
      </c>
      <c r="K25" s="338" t="s">
        <v>777</v>
      </c>
      <c r="L25" s="321" t="s">
        <v>778</v>
      </c>
      <c r="M25" s="321" t="s">
        <v>779</v>
      </c>
      <c r="N25" s="321" t="s">
        <v>757</v>
      </c>
      <c r="O25" s="321" t="s">
        <v>773</v>
      </c>
      <c r="P25" s="314" t="s">
        <v>780</v>
      </c>
      <c r="Q25" s="314" t="s">
        <v>746</v>
      </c>
      <c r="R25" s="314" t="s">
        <v>747</v>
      </c>
      <c r="S25" s="314" t="s">
        <v>748</v>
      </c>
      <c r="T25" s="314" t="s">
        <v>745</v>
      </c>
    </row>
    <row r="26" spans="1:20" ht="12">
      <c r="A26" s="349"/>
      <c r="B26" s="349"/>
      <c r="C26" s="319"/>
      <c r="D26" s="319"/>
      <c r="E26" s="325"/>
      <c r="F26" s="342"/>
      <c r="G26" s="330"/>
      <c r="H26" s="319"/>
      <c r="I26" s="332"/>
      <c r="J26" s="332"/>
      <c r="K26" s="338"/>
      <c r="L26" s="321"/>
      <c r="M26" s="321"/>
      <c r="N26" s="321"/>
      <c r="O26" s="321"/>
      <c r="P26" s="315"/>
      <c r="Q26" s="315"/>
      <c r="R26" s="315"/>
      <c r="S26" s="315"/>
      <c r="T26" s="315"/>
    </row>
    <row r="27" spans="1:20" ht="15" customHeight="1">
      <c r="A27" s="349"/>
      <c r="B27" s="349"/>
      <c r="C27" s="319"/>
      <c r="D27" s="319"/>
      <c r="E27" s="325"/>
      <c r="F27" s="342"/>
      <c r="G27" s="330"/>
      <c r="H27" s="319"/>
      <c r="I27" s="332"/>
      <c r="J27" s="332"/>
      <c r="K27" s="336" t="s">
        <v>781</v>
      </c>
      <c r="L27" s="326" t="s">
        <v>782</v>
      </c>
      <c r="M27" s="321" t="s">
        <v>783</v>
      </c>
      <c r="N27" s="321" t="s">
        <v>720</v>
      </c>
      <c r="O27" s="321" t="s">
        <v>763</v>
      </c>
      <c r="P27" s="314" t="s">
        <v>784</v>
      </c>
      <c r="Q27" s="314" t="s">
        <v>746</v>
      </c>
      <c r="R27" s="314" t="s">
        <v>747</v>
      </c>
      <c r="S27" s="314" t="s">
        <v>748</v>
      </c>
      <c r="T27" s="314" t="s">
        <v>745</v>
      </c>
    </row>
    <row r="28" spans="1:20" ht="12">
      <c r="A28" s="349"/>
      <c r="B28" s="349"/>
      <c r="C28" s="319"/>
      <c r="D28" s="319"/>
      <c r="E28" s="325"/>
      <c r="F28" s="342"/>
      <c r="G28" s="330"/>
      <c r="H28" s="319"/>
      <c r="I28" s="332"/>
      <c r="J28" s="332"/>
      <c r="K28" s="336"/>
      <c r="L28" s="337"/>
      <c r="M28" s="321"/>
      <c r="N28" s="321"/>
      <c r="O28" s="321"/>
      <c r="P28" s="325"/>
      <c r="Q28" s="325"/>
      <c r="R28" s="325"/>
      <c r="S28" s="325"/>
      <c r="T28" s="325"/>
    </row>
    <row r="29" spans="1:20" ht="122.25" customHeight="1">
      <c r="A29" s="349"/>
      <c r="B29" s="349"/>
      <c r="C29" s="319"/>
      <c r="D29" s="319"/>
      <c r="E29" s="315"/>
      <c r="F29" s="342"/>
      <c r="G29" s="330"/>
      <c r="H29" s="319"/>
      <c r="I29" s="333"/>
      <c r="J29" s="333"/>
      <c r="K29" s="336"/>
      <c r="L29" s="327"/>
      <c r="M29" s="321"/>
      <c r="N29" s="321"/>
      <c r="O29" s="321"/>
      <c r="P29" s="315"/>
      <c r="Q29" s="315"/>
      <c r="R29" s="315"/>
      <c r="S29" s="315"/>
      <c r="T29" s="315"/>
    </row>
    <row r="30" spans="1:20" ht="45" customHeight="1">
      <c r="A30" s="349"/>
      <c r="B30" s="349"/>
      <c r="C30" s="319"/>
      <c r="D30" s="319" t="s">
        <v>785</v>
      </c>
      <c r="E30" s="314" t="s">
        <v>786</v>
      </c>
      <c r="F30" s="319" t="s">
        <v>787</v>
      </c>
      <c r="G30" s="335" t="s">
        <v>673</v>
      </c>
      <c r="H30" s="314" t="s">
        <v>788</v>
      </c>
      <c r="I30" s="333" t="s">
        <v>789</v>
      </c>
      <c r="J30" s="333" t="s">
        <v>790</v>
      </c>
      <c r="K30" s="319" t="s">
        <v>791</v>
      </c>
      <c r="L30" s="321" t="s">
        <v>792</v>
      </c>
      <c r="M30" s="321" t="s">
        <v>793</v>
      </c>
      <c r="N30" s="321" t="s">
        <v>794</v>
      </c>
      <c r="O30" s="327" t="s">
        <v>795</v>
      </c>
      <c r="P30" s="326" t="s">
        <v>796</v>
      </c>
      <c r="Q30" s="328" t="s">
        <v>797</v>
      </c>
      <c r="R30" s="314" t="s">
        <v>798</v>
      </c>
      <c r="S30" s="314" t="s">
        <v>799</v>
      </c>
      <c r="T30" s="314" t="s">
        <v>800</v>
      </c>
    </row>
    <row r="31" spans="1:20" ht="36.75" customHeight="1">
      <c r="A31" s="349"/>
      <c r="B31" s="349"/>
      <c r="C31" s="319"/>
      <c r="D31" s="319"/>
      <c r="E31" s="325"/>
      <c r="F31" s="319"/>
      <c r="G31" s="330"/>
      <c r="H31" s="325"/>
      <c r="I31" s="334"/>
      <c r="J31" s="334"/>
      <c r="K31" s="319"/>
      <c r="L31" s="321"/>
      <c r="M31" s="321"/>
      <c r="N31" s="321"/>
      <c r="O31" s="321"/>
      <c r="P31" s="327"/>
      <c r="Q31" s="329"/>
      <c r="R31" s="315"/>
      <c r="S31" s="315"/>
      <c r="T31" s="315"/>
    </row>
    <row r="32" spans="1:20" ht="15" customHeight="1">
      <c r="A32" s="349"/>
      <c r="B32" s="349"/>
      <c r="C32" s="319"/>
      <c r="D32" s="319"/>
      <c r="E32" s="325"/>
      <c r="F32" s="319"/>
      <c r="G32" s="330" t="s">
        <v>691</v>
      </c>
      <c r="H32" s="325"/>
      <c r="I32" s="334"/>
      <c r="J32" s="334"/>
      <c r="K32" s="319" t="s">
        <v>791</v>
      </c>
      <c r="L32" s="321" t="s">
        <v>792</v>
      </c>
      <c r="M32" s="321" t="s">
        <v>801</v>
      </c>
      <c r="N32" s="321" t="s">
        <v>802</v>
      </c>
      <c r="O32" s="327" t="s">
        <v>795</v>
      </c>
      <c r="P32" s="326" t="s">
        <v>796</v>
      </c>
      <c r="Q32" s="328" t="s">
        <v>797</v>
      </c>
      <c r="R32" s="314" t="s">
        <v>798</v>
      </c>
      <c r="S32" s="314" t="s">
        <v>799</v>
      </c>
      <c r="T32" s="314" t="s">
        <v>800</v>
      </c>
    </row>
    <row r="33" spans="1:20" ht="51.75" customHeight="1">
      <c r="A33" s="349"/>
      <c r="B33" s="349"/>
      <c r="C33" s="319"/>
      <c r="D33" s="319"/>
      <c r="E33" s="325"/>
      <c r="F33" s="319"/>
      <c r="G33" s="330"/>
      <c r="H33" s="325"/>
      <c r="I33" s="334"/>
      <c r="J33" s="334"/>
      <c r="K33" s="319"/>
      <c r="L33" s="321"/>
      <c r="M33" s="321"/>
      <c r="N33" s="321"/>
      <c r="O33" s="321"/>
      <c r="P33" s="327"/>
      <c r="Q33" s="329"/>
      <c r="R33" s="315"/>
      <c r="S33" s="315"/>
      <c r="T33" s="315"/>
    </row>
    <row r="34" spans="1:20" ht="15" customHeight="1">
      <c r="A34" s="349"/>
      <c r="B34" s="349"/>
      <c r="C34" s="319"/>
      <c r="D34" s="319"/>
      <c r="E34" s="325"/>
      <c r="F34" s="319"/>
      <c r="G34" s="330" t="s">
        <v>702</v>
      </c>
      <c r="H34" s="325"/>
      <c r="I34" s="334"/>
      <c r="J34" s="334"/>
      <c r="K34" s="319" t="s">
        <v>791</v>
      </c>
      <c r="L34" s="321" t="s">
        <v>792</v>
      </c>
      <c r="M34" s="321" t="s">
        <v>803</v>
      </c>
      <c r="N34" s="321" t="s">
        <v>802</v>
      </c>
      <c r="O34" s="327" t="s">
        <v>795</v>
      </c>
      <c r="P34" s="326" t="s">
        <v>796</v>
      </c>
      <c r="Q34" s="328" t="s">
        <v>797</v>
      </c>
      <c r="R34" s="314" t="s">
        <v>798</v>
      </c>
      <c r="S34" s="314" t="s">
        <v>799</v>
      </c>
      <c r="T34" s="314" t="s">
        <v>800</v>
      </c>
    </row>
    <row r="35" spans="1:20" ht="57" customHeight="1">
      <c r="A35" s="349"/>
      <c r="B35" s="349"/>
      <c r="C35" s="319"/>
      <c r="D35" s="319"/>
      <c r="E35" s="325"/>
      <c r="F35" s="319"/>
      <c r="G35" s="330"/>
      <c r="H35" s="325"/>
      <c r="I35" s="334"/>
      <c r="J35" s="334"/>
      <c r="K35" s="319"/>
      <c r="L35" s="321"/>
      <c r="M35" s="321"/>
      <c r="N35" s="321"/>
      <c r="O35" s="321"/>
      <c r="P35" s="327"/>
      <c r="Q35" s="329"/>
      <c r="R35" s="315"/>
      <c r="S35" s="315"/>
      <c r="T35" s="315"/>
    </row>
    <row r="36" spans="1:20" ht="15" customHeight="1">
      <c r="A36" s="349"/>
      <c r="B36" s="349"/>
      <c r="C36" s="319"/>
      <c r="D36" s="319"/>
      <c r="E36" s="325"/>
      <c r="F36" s="319"/>
      <c r="G36" s="330" t="s">
        <v>714</v>
      </c>
      <c r="H36" s="325"/>
      <c r="I36" s="331" t="s">
        <v>804</v>
      </c>
      <c r="J36" s="331" t="s">
        <v>805</v>
      </c>
      <c r="K36" s="319" t="s">
        <v>806</v>
      </c>
      <c r="L36" s="321" t="s">
        <v>807</v>
      </c>
      <c r="M36" s="321" t="s">
        <v>808</v>
      </c>
      <c r="N36" s="321" t="s">
        <v>809</v>
      </c>
      <c r="O36" s="321" t="s">
        <v>810</v>
      </c>
      <c r="P36" s="326" t="s">
        <v>811</v>
      </c>
      <c r="Q36" s="328" t="s">
        <v>812</v>
      </c>
      <c r="R36" s="314" t="s">
        <v>798</v>
      </c>
      <c r="S36" s="314" t="s">
        <v>799</v>
      </c>
      <c r="T36" s="314" t="s">
        <v>800</v>
      </c>
    </row>
    <row r="37" spans="1:20" ht="50.25" customHeight="1">
      <c r="A37" s="349"/>
      <c r="B37" s="349"/>
      <c r="C37" s="319"/>
      <c r="D37" s="319"/>
      <c r="E37" s="325"/>
      <c r="F37" s="319"/>
      <c r="G37" s="330"/>
      <c r="H37" s="325"/>
      <c r="I37" s="332"/>
      <c r="J37" s="332"/>
      <c r="K37" s="319"/>
      <c r="L37" s="321"/>
      <c r="M37" s="321"/>
      <c r="N37" s="321"/>
      <c r="O37" s="321"/>
      <c r="P37" s="327"/>
      <c r="Q37" s="329"/>
      <c r="R37" s="315"/>
      <c r="S37" s="315"/>
      <c r="T37" s="315"/>
    </row>
    <row r="38" spans="1:20" ht="15" customHeight="1">
      <c r="A38" s="349"/>
      <c r="B38" s="349"/>
      <c r="C38" s="319"/>
      <c r="D38" s="319"/>
      <c r="E38" s="325"/>
      <c r="F38" s="319"/>
      <c r="G38" s="316" t="s">
        <v>724</v>
      </c>
      <c r="H38" s="325"/>
      <c r="I38" s="332"/>
      <c r="J38" s="332"/>
      <c r="K38" s="319" t="s">
        <v>806</v>
      </c>
      <c r="L38" s="320" t="s">
        <v>807</v>
      </c>
      <c r="M38" s="321" t="s">
        <v>808</v>
      </c>
      <c r="N38" s="320" t="s">
        <v>809</v>
      </c>
      <c r="O38" s="320" t="s">
        <v>810</v>
      </c>
      <c r="P38" s="322" t="s">
        <v>811</v>
      </c>
      <c r="Q38" s="314" t="s">
        <v>812</v>
      </c>
      <c r="R38" s="314" t="s">
        <v>798</v>
      </c>
      <c r="S38" s="314" t="s">
        <v>799</v>
      </c>
      <c r="T38" s="314" t="s">
        <v>800</v>
      </c>
    </row>
    <row r="39" spans="1:20" ht="12">
      <c r="A39" s="349"/>
      <c r="B39" s="349"/>
      <c r="C39" s="319"/>
      <c r="D39" s="319"/>
      <c r="E39" s="325"/>
      <c r="F39" s="319"/>
      <c r="G39" s="317"/>
      <c r="H39" s="325"/>
      <c r="I39" s="332"/>
      <c r="J39" s="332"/>
      <c r="K39" s="319"/>
      <c r="L39" s="320"/>
      <c r="M39" s="321"/>
      <c r="N39" s="320"/>
      <c r="O39" s="320"/>
      <c r="P39" s="323"/>
      <c r="Q39" s="325"/>
      <c r="R39" s="325"/>
      <c r="S39" s="325"/>
      <c r="T39" s="325"/>
    </row>
    <row r="40" spans="1:20" ht="107.25" customHeight="1">
      <c r="A40" s="349"/>
      <c r="B40" s="349"/>
      <c r="C40" s="319"/>
      <c r="D40" s="319"/>
      <c r="E40" s="315"/>
      <c r="F40" s="319"/>
      <c r="G40" s="318"/>
      <c r="H40" s="315"/>
      <c r="I40" s="333"/>
      <c r="J40" s="333"/>
      <c r="K40" s="319"/>
      <c r="L40" s="320"/>
      <c r="M40" s="321"/>
      <c r="N40" s="320"/>
      <c r="O40" s="320"/>
      <c r="P40" s="324"/>
      <c r="Q40" s="315"/>
      <c r="R40" s="315"/>
      <c r="S40" s="315"/>
      <c r="T40" s="315"/>
    </row>
  </sheetData>
  <sheetProtection/>
  <mergeCells count="168">
    <mergeCell ref="A2:C2"/>
    <mergeCell ref="D2:J2"/>
    <mergeCell ref="K2:N2"/>
    <mergeCell ref="O2:T2"/>
    <mergeCell ref="I3:J3"/>
    <mergeCell ref="A4:A40"/>
    <mergeCell ref="B4:B40"/>
    <mergeCell ref="C4:C14"/>
    <mergeCell ref="D4:D14"/>
    <mergeCell ref="E4:E14"/>
    <mergeCell ref="L4:L5"/>
    <mergeCell ref="M4:M5"/>
    <mergeCell ref="N4:N5"/>
    <mergeCell ref="O4:O7"/>
    <mergeCell ref="P4:P7"/>
    <mergeCell ref="G6:G7"/>
    <mergeCell ref="K6:K7"/>
    <mergeCell ref="L6:L7"/>
    <mergeCell ref="M6:M7"/>
    <mergeCell ref="N6:N7"/>
    <mergeCell ref="G4:G5"/>
    <mergeCell ref="H4:H14"/>
    <mergeCell ref="I4:I9"/>
    <mergeCell ref="J4:J9"/>
    <mergeCell ref="K4:K5"/>
    <mergeCell ref="G8:G9"/>
    <mergeCell ref="K8:K9"/>
    <mergeCell ref="L8:L9"/>
    <mergeCell ref="M8:M9"/>
    <mergeCell ref="N8:N9"/>
    <mergeCell ref="O8:O9"/>
    <mergeCell ref="G10:G11"/>
    <mergeCell ref="I10:I14"/>
    <mergeCell ref="J10:J14"/>
    <mergeCell ref="K10:K11"/>
    <mergeCell ref="L10:L11"/>
    <mergeCell ref="M10:M11"/>
    <mergeCell ref="E15:E29"/>
    <mergeCell ref="F15:F29"/>
    <mergeCell ref="G15:G29"/>
    <mergeCell ref="H15:H29"/>
    <mergeCell ref="N10:N11"/>
    <mergeCell ref="O10:O11"/>
    <mergeCell ref="P10:P11"/>
    <mergeCell ref="G12:G14"/>
    <mergeCell ref="K12:K14"/>
    <mergeCell ref="L12:L14"/>
    <mergeCell ref="M12:M14"/>
    <mergeCell ref="N12:N14"/>
    <mergeCell ref="O12:O14"/>
    <mergeCell ref="P12:P14"/>
    <mergeCell ref="F4:F14"/>
    <mergeCell ref="O15:O16"/>
    <mergeCell ref="P15:P16"/>
    <mergeCell ref="K17:K18"/>
    <mergeCell ref="L17:L18"/>
    <mergeCell ref="M17:M18"/>
    <mergeCell ref="N17:N18"/>
    <mergeCell ref="O17:O18"/>
    <mergeCell ref="P17:P18"/>
    <mergeCell ref="I15:I24"/>
    <mergeCell ref="J15:J24"/>
    <mergeCell ref="K15:K16"/>
    <mergeCell ref="L15:L16"/>
    <mergeCell ref="M15:M16"/>
    <mergeCell ref="N15:N16"/>
    <mergeCell ref="Q17:Q18"/>
    <mergeCell ref="R17:R18"/>
    <mergeCell ref="S17:S18"/>
    <mergeCell ref="T17:T18"/>
    <mergeCell ref="K22:K24"/>
    <mergeCell ref="L22:L24"/>
    <mergeCell ref="M22:M24"/>
    <mergeCell ref="N22:N24"/>
    <mergeCell ref="O22:O24"/>
    <mergeCell ref="P22:P24"/>
    <mergeCell ref="O25:O26"/>
    <mergeCell ref="P25:P26"/>
    <mergeCell ref="Q25:Q26"/>
    <mergeCell ref="R25:R26"/>
    <mergeCell ref="S25:S26"/>
    <mergeCell ref="T25:T26"/>
    <mergeCell ref="Q22:Q24"/>
    <mergeCell ref="R22:R24"/>
    <mergeCell ref="S22:S24"/>
    <mergeCell ref="T22:T24"/>
    <mergeCell ref="Q27:Q29"/>
    <mergeCell ref="R27:R29"/>
    <mergeCell ref="S27:S29"/>
    <mergeCell ref="T27:T29"/>
    <mergeCell ref="C30:C40"/>
    <mergeCell ref="D30:D40"/>
    <mergeCell ref="E30:E40"/>
    <mergeCell ref="F30:F40"/>
    <mergeCell ref="G30:G31"/>
    <mergeCell ref="H30:H40"/>
    <mergeCell ref="K27:K29"/>
    <mergeCell ref="L27:L29"/>
    <mergeCell ref="M27:M29"/>
    <mergeCell ref="N27:N29"/>
    <mergeCell ref="O27:O29"/>
    <mergeCell ref="P27:P29"/>
    <mergeCell ref="I25:I29"/>
    <mergeCell ref="J25:J29"/>
    <mergeCell ref="K25:K26"/>
    <mergeCell ref="L25:L26"/>
    <mergeCell ref="M25:M26"/>
    <mergeCell ref="N25:N26"/>
    <mergeCell ref="C15:C29"/>
    <mergeCell ref="D15:D29"/>
    <mergeCell ref="O30:O31"/>
    <mergeCell ref="P30:P31"/>
    <mergeCell ref="Q30:Q31"/>
    <mergeCell ref="R30:R31"/>
    <mergeCell ref="S30:S31"/>
    <mergeCell ref="T30:T31"/>
    <mergeCell ref="I30:I35"/>
    <mergeCell ref="J30:J35"/>
    <mergeCell ref="K30:K31"/>
    <mergeCell ref="L30:L31"/>
    <mergeCell ref="M30:M31"/>
    <mergeCell ref="N30:N31"/>
    <mergeCell ref="O34:O35"/>
    <mergeCell ref="P34:P35"/>
    <mergeCell ref="Q34:Q35"/>
    <mergeCell ref="R34:R35"/>
    <mergeCell ref="S34:S35"/>
    <mergeCell ref="T34:T35"/>
    <mergeCell ref="P32:P33"/>
    <mergeCell ref="Q32:Q33"/>
    <mergeCell ref="R32:R33"/>
    <mergeCell ref="S32:S33"/>
    <mergeCell ref="T32:T33"/>
    <mergeCell ref="O32:O33"/>
    <mergeCell ref="G34:G35"/>
    <mergeCell ref="K34:K35"/>
    <mergeCell ref="L34:L35"/>
    <mergeCell ref="M34:M35"/>
    <mergeCell ref="N34:N35"/>
    <mergeCell ref="G32:G33"/>
    <mergeCell ref="K32:K33"/>
    <mergeCell ref="L32:L33"/>
    <mergeCell ref="M32:M33"/>
    <mergeCell ref="N32:N33"/>
    <mergeCell ref="T36:T37"/>
    <mergeCell ref="G38:G40"/>
    <mergeCell ref="K38:K40"/>
    <mergeCell ref="L38:L40"/>
    <mergeCell ref="M38:M40"/>
    <mergeCell ref="N38:N40"/>
    <mergeCell ref="O38:O40"/>
    <mergeCell ref="P38:P40"/>
    <mergeCell ref="Q38:Q40"/>
    <mergeCell ref="R38:R40"/>
    <mergeCell ref="N36:N37"/>
    <mergeCell ref="O36:O37"/>
    <mergeCell ref="P36:P37"/>
    <mergeCell ref="Q36:Q37"/>
    <mergeCell ref="R36:R37"/>
    <mergeCell ref="S36:S37"/>
    <mergeCell ref="G36:G37"/>
    <mergeCell ref="I36:I40"/>
    <mergeCell ref="J36:J40"/>
    <mergeCell ref="K36:K37"/>
    <mergeCell ref="L36:L37"/>
    <mergeCell ref="M36:M37"/>
    <mergeCell ref="S38:S40"/>
    <mergeCell ref="T38:T4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Tecnologico De Antioquia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bgiraldo</dc:creator>
  <cp:keywords/>
  <dc:description/>
  <cp:lastModifiedBy>Johana</cp:lastModifiedBy>
  <dcterms:created xsi:type="dcterms:W3CDTF">2010-12-21T15:57:45Z</dcterms:created>
  <dcterms:modified xsi:type="dcterms:W3CDTF">2021-02-10T20:01:34Z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0x010100CF10DF50FC17C84F9AF26A914A741E01</vt:lpwstr>
  </property>
</Properties>
</file>