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Formulacion " sheetId="1" r:id="rId1"/>
    <sheet name="Hoja2" sheetId="2" r:id="rId2"/>
    <sheet name="Hoja3" sheetId="3" r:id="rId3"/>
  </sheets>
  <definedNames>
    <definedName name="_xlnm.Print_Area" localSheetId="0">'Formulacion '!$A$1:$W$52</definedName>
    <definedName name="_xlnm.Print_Titles" localSheetId="0">'Formulacion '!$5:$6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5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5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<sst xmlns="http://schemas.openxmlformats.org/spreadsheetml/2006/main" count="152" uniqueCount="104">
  <si>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</si>
  <si>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</si>
  <si>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</si>
  <si>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</si>
  <si>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</si>
  <si>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</si>
  <si>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</si>
  <si>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</si>
  <si>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</si>
  <si>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</si>
  <si>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</si>
  <si>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</si>
  <si>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</si>
  <si>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</si>
  <si>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</si>
  <si>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% ejecución de la actividad</t>
  </si>
  <si>
    <t>% ejecución del indicador</t>
  </si>
  <si>
    <t>Realizar un festival de la salud</t>
  </si>
  <si>
    <t>Profesional Universitario (Bienestar)</t>
  </si>
  <si>
    <t>Profesional Universitario (Bienestar) y Médico</t>
  </si>
  <si>
    <t>Médico</t>
  </si>
  <si>
    <t>Ofrecer asesoría individual para orientación profesional (a demanda)</t>
  </si>
  <si>
    <t>Ejecución y evaluación de actividades deportivas</t>
  </si>
  <si>
    <t xml:space="preserve"> Profesional encargado de la oficina de deportes</t>
  </si>
  <si>
    <t>Ejecución y evaluación de actividades cullturales</t>
  </si>
  <si>
    <t>Profesional encargado de la oficina de cultura</t>
  </si>
  <si>
    <t>Convocatoria y selección de estudiantes beneficiarios</t>
  </si>
  <si>
    <t xml:space="preserve">Elaborar informes de seguimiento y evaluación de los servicios  </t>
  </si>
  <si>
    <t>Código</t>
  </si>
  <si>
    <t>Dos (2) Campañas de salud integral</t>
  </si>
  <si>
    <t>Realizar la consulta médica, odontológica y sicológica</t>
  </si>
  <si>
    <t>Médico  y Profesional Universitario (Bienestar)</t>
  </si>
  <si>
    <t>Director de Bienestar Institucional y Profesional encargado de la oficina de deportes</t>
  </si>
  <si>
    <t xml:space="preserve">Director de Bienestar Institucional </t>
  </si>
  <si>
    <t>Director de Bienestar Institucional y Profesional encargado de la oficina de cultura</t>
  </si>
  <si>
    <t>Participar en Redes Interuniversitarias</t>
  </si>
  <si>
    <t>Equipo de profesionales de Bienestar</t>
  </si>
  <si>
    <t>Realizar dos (2) ferias para promocionar las actividades deportivas e  inscripción al programa ACUDE</t>
  </si>
  <si>
    <t>Realizar dos (2) ferias para promocionar las actividades culturales e  inscripción al programa ACUDE</t>
  </si>
  <si>
    <t xml:space="preserve">Gestionar  el acceso de nuestros estudiantes  a los programas de apoyo socioeconómico con entidades públicas y privadas </t>
  </si>
  <si>
    <t>Director de Bienestar Institucional y Trabajadora social (Contratista)</t>
  </si>
  <si>
    <t>Entrega de los complementos alimentarios a los estudiantes</t>
  </si>
  <si>
    <t>Realizar  una (1) jornada de salud</t>
  </si>
  <si>
    <t xml:space="preserve">Desarrollar un seminario taller con los docentes en estilos de vida saludables, orientado a favorecer la formación integral de los estudiantes. </t>
  </si>
  <si>
    <t>Gestionar y ejecutar capacitación y entrenamiento de la brigada de emergencia del T. de A.</t>
  </si>
  <si>
    <t xml:space="preserve">Médico </t>
  </si>
  <si>
    <t>FIRMA  - DIRECTORA DE BIENESTAR INSTITUCIONAL</t>
  </si>
  <si>
    <t>DEPENDENCIA: BIENESTAR INSTITUCIONAL</t>
  </si>
  <si>
    <t xml:space="preserve">Realizar 2 talleres de formación integral cada semestre con los estudiantes nuevos </t>
  </si>
  <si>
    <t>Evaluar los talleres y presentar informe</t>
  </si>
  <si>
    <t>Realizar visita domiciliaria mínimo al 20% de los estudiantes beneficiarios del programa</t>
  </si>
  <si>
    <t>Sistema de gestión de la salud y seguridad en el trabajo operando</t>
  </si>
  <si>
    <t xml:space="preserve">Elaborar  informe de actividades del plan de   emergencia </t>
  </si>
  <si>
    <t xml:space="preserve">Liderar la realización de un simulacro de  emergencia y evacuación </t>
  </si>
  <si>
    <t>Proyecto</t>
  </si>
  <si>
    <t>4. BIENESTAR Y DESARROLLO HUMANO</t>
  </si>
  <si>
    <t>1.  Fortalecer el sistema de
bienestar  universitario que propicie condiciones adecuadas para el desarrollo humano</t>
  </si>
  <si>
    <t>Programas preventivos de salud</t>
  </si>
  <si>
    <t>Número de participantes en programas de promoción y  prevencion en salud</t>
  </si>
  <si>
    <t>Programas de desarrollo Humano</t>
  </si>
  <si>
    <t>Número de participantes en programas de desarrollo humano</t>
  </si>
  <si>
    <t>Programas  deportivos</t>
  </si>
  <si>
    <t>Número de participantes en programas y actividades deportivas</t>
  </si>
  <si>
    <t>Programas culturales</t>
  </si>
  <si>
    <t>Número de participantes en programas y actividades  culturales</t>
  </si>
  <si>
    <t>Programa promoción socioeconómica</t>
  </si>
  <si>
    <t>Número de beneficiarios en los programas de promoción socioeconómica</t>
  </si>
  <si>
    <t>Socializar resultados y elaborar plan de mejoramiento</t>
  </si>
  <si>
    <t>Implementar la cátedra itinerante de pedagogía para la paz y la convivencia</t>
  </si>
  <si>
    <r>
      <t xml:space="preserve">Ofertar dos talleres sobre técnicas y hábitos de estudio </t>
    </r>
    <r>
      <rPr>
        <sz val="10"/>
        <rFont val="Calibri"/>
        <family val="2"/>
      </rPr>
      <t>para estudiantes del primer a tercer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semestre y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atender  los que se soliciten a demanda</t>
    </r>
  </si>
  <si>
    <t>Número de consultas en salud integral (médica, odontológica y psicológica)</t>
  </si>
  <si>
    <t>Director de Bienestar Institucional y equipo de trabajo</t>
  </si>
  <si>
    <t>Logro de la Meta</t>
  </si>
  <si>
    <t>Marzo</t>
  </si>
  <si>
    <t>Junio</t>
  </si>
  <si>
    <t>Septiembre</t>
  </si>
  <si>
    <t>Diciembre</t>
  </si>
  <si>
    <t>PLAN DE ACCION 2017</t>
  </si>
  <si>
    <t>Meta 2017</t>
  </si>
  <si>
    <t>2. Diseñar e implementar estratégias para la prevención de la deserción y la promoción exitosa de la graduación  de estudiantes</t>
  </si>
  <si>
    <t>Número de actividades al año</t>
  </si>
  <si>
    <t>5. ADMIISTRACIÓN Y GESTIÓN AL SERVICIO DE LA ACADEMIA</t>
  </si>
  <si>
    <t>6. Fortalecer el programa de gestión humana que propicie las condiciones adecuadas para el desarrollo integral de los empleados y docentes de la institución</t>
  </si>
  <si>
    <t>Sistema de gestión de seguridad y  salud  en el trabajo
SGSST</t>
  </si>
  <si>
    <t>040101-2017</t>
  </si>
  <si>
    <t>040103-2017</t>
  </si>
  <si>
    <t>040104-2017</t>
  </si>
  <si>
    <t>040102-2017</t>
  </si>
  <si>
    <t>040105-2017</t>
  </si>
  <si>
    <t>050602-2017</t>
  </si>
  <si>
    <t xml:space="preserve">Actividades de Bienestar que apoyan la retención estudiantil </t>
  </si>
  <si>
    <t>010203-2017</t>
  </si>
  <si>
    <t>Número de complementos alimentarios entregados/ año</t>
  </si>
  <si>
    <t>Documentar y sistematizar los procesos de Dirección de Bienestar Institucional y cualificar los servicios</t>
  </si>
  <si>
    <t xml:space="preserve">Procesos documentados y sistematizados </t>
  </si>
  <si>
    <t>2 Realizar estudios de impacto de los programas de Bienestar Institucional</t>
  </si>
  <si>
    <t>Impacto programas de Bienestar Institucional</t>
  </si>
  <si>
    <t>040201-2017</t>
  </si>
  <si>
    <t>Número de estudios de implicaciones de los programas de Bienestar Institucional</t>
  </si>
  <si>
    <t>Como te dije telefónicamente un estudio de impacto se realiza, como mínimo cada 5 años…; nuestro estudio es de implicaciones</t>
  </si>
  <si>
    <t>Elaborar  e implementar un programa de vigilancia epidemiológica para los principales riesgos de los empleados y docentes</t>
  </si>
  <si>
    <t>Documentar los procesos de la  Dirección de Bienestar</t>
  </si>
  <si>
    <t>Dar las directrices para la sistematización e implementación del módulo de Bienestar en cuanto al modo de funcionamiento</t>
  </si>
  <si>
    <t>050812-2017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</si>
</sst>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44" fillId="0" borderId="10" xfId="0" applyNumberFormat="1" applyFont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9" fontId="44" fillId="34" borderId="10" xfId="0" applyNumberFormat="1" applyFont="1" applyFill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9" fontId="44" fillId="34" borderId="11" xfId="0" applyNumberFormat="1" applyFont="1" applyFill="1" applyBorder="1" applyAlignment="1">
      <alignment horizontal="center" vertical="center"/>
    </xf>
    <xf numFmtId="9" fontId="44" fillId="34" borderId="10" xfId="0" applyNumberFormat="1" applyFont="1" applyFill="1" applyBorder="1" applyAlignment="1">
      <alignment horizontal="center" vertical="center" wrapText="1"/>
    </xf>
    <xf numFmtId="3" fontId="45" fillId="34" borderId="12" xfId="0" applyNumberFormat="1" applyFont="1" applyFill="1" applyBorder="1" applyAlignment="1">
      <alignment vertical="center"/>
    </xf>
    <xf numFmtId="3" fontId="45" fillId="34" borderId="13" xfId="0" applyNumberFormat="1" applyFont="1" applyFill="1" applyBorder="1" applyAlignment="1">
      <alignment vertical="center"/>
    </xf>
    <xf numFmtId="3" fontId="45" fillId="34" borderId="11" xfId="0" applyNumberFormat="1" applyFont="1" applyFill="1" applyBorder="1" applyAlignment="1">
      <alignment vertical="center"/>
    </xf>
    <xf numFmtId="9" fontId="44" fillId="35" borderId="10" xfId="0" applyNumberFormat="1" applyFont="1" applyFill="1" applyBorder="1" applyAlignment="1">
      <alignment horizontal="center" vertical="center"/>
    </xf>
    <xf numFmtId="9" fontId="44" fillId="34" borderId="14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4" fillId="0" borderId="14" xfId="0" applyFont="1" applyBorder="1" applyAlignment="1">
      <alignment horizontal="center" vertical="top" wrapText="1"/>
    </xf>
    <xf numFmtId="3" fontId="44" fillId="0" borderId="10" xfId="0" applyNumberFormat="1" applyFont="1" applyFill="1" applyBorder="1" applyAlignment="1">
      <alignment horizontal="left" vertical="center" wrapText="1"/>
    </xf>
    <xf numFmtId="9" fontId="44" fillId="0" borderId="1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left" vertical="center" wrapText="1"/>
    </xf>
    <xf numFmtId="9" fontId="44" fillId="34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top" wrapText="1"/>
    </xf>
    <xf numFmtId="3" fontId="44" fillId="0" borderId="11" xfId="0" applyNumberFormat="1" applyFont="1" applyBorder="1" applyAlignment="1">
      <alignment horizontal="left" vertical="center" wrapText="1"/>
    </xf>
    <xf numFmtId="9" fontId="44" fillId="34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3" fontId="44" fillId="35" borderId="14" xfId="0" applyNumberFormat="1" applyFont="1" applyFill="1" applyBorder="1" applyAlignment="1">
      <alignment horizontal="center" vertical="center"/>
    </xf>
    <xf numFmtId="3" fontId="44" fillId="35" borderId="10" xfId="0" applyNumberFormat="1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9" fontId="44" fillId="36" borderId="10" xfId="0" applyNumberFormat="1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textRotation="90" wrapText="1"/>
    </xf>
    <xf numFmtId="3" fontId="44" fillId="35" borderId="14" xfId="0" applyNumberFormat="1" applyFont="1" applyFill="1" applyBorder="1" applyAlignment="1">
      <alignment horizontal="center" vertical="center"/>
    </xf>
    <xf numFmtId="3" fontId="44" fillId="9" borderId="10" xfId="0" applyNumberFormat="1" applyFont="1" applyFill="1" applyBorder="1" applyAlignment="1">
      <alignment horizontal="left" vertical="center" wrapText="1"/>
    </xf>
    <xf numFmtId="9" fontId="44" fillId="9" borderId="1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9" fontId="44" fillId="0" borderId="14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9" fontId="44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3" fontId="44" fillId="35" borderId="14" xfId="0" applyNumberFormat="1" applyFont="1" applyFill="1" applyBorder="1" applyAlignment="1">
      <alignment horizontal="center" vertical="center"/>
    </xf>
    <xf numFmtId="3" fontId="44" fillId="35" borderId="16" xfId="0" applyNumberFormat="1" applyFont="1" applyFill="1" applyBorder="1" applyAlignment="1">
      <alignment horizontal="center" vertical="center"/>
    </xf>
    <xf numFmtId="3" fontId="44" fillId="35" borderId="17" xfId="0" applyNumberFormat="1" applyFont="1" applyFill="1" applyBorder="1" applyAlignment="1">
      <alignment horizontal="center" vertical="center"/>
    </xf>
    <xf numFmtId="1" fontId="44" fillId="9" borderId="14" xfId="0" applyNumberFormat="1" applyFont="1" applyFill="1" applyBorder="1" applyAlignment="1">
      <alignment horizontal="center" vertical="center" wrapText="1"/>
    </xf>
    <xf numFmtId="1" fontId="44" fillId="9" borderId="16" xfId="0" applyNumberFormat="1" applyFont="1" applyFill="1" applyBorder="1" applyAlignment="1">
      <alignment horizontal="center" vertical="center" wrapText="1"/>
    </xf>
    <xf numFmtId="1" fontId="44" fillId="9" borderId="17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textRotation="90" wrapText="1"/>
    </xf>
    <xf numFmtId="0" fontId="43" fillId="7" borderId="10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textRotation="90" wrapText="1"/>
    </xf>
    <xf numFmtId="0" fontId="45" fillId="7" borderId="17" xfId="0" applyFont="1" applyFill="1" applyBorder="1" applyAlignment="1">
      <alignment horizontal="center" vertical="center" textRotation="90" wrapText="1"/>
    </xf>
    <xf numFmtId="9" fontId="44" fillId="34" borderId="14" xfId="0" applyNumberFormat="1" applyFont="1" applyFill="1" applyBorder="1" applyAlignment="1">
      <alignment horizontal="center" vertical="center"/>
    </xf>
    <xf numFmtId="9" fontId="44" fillId="34" borderId="16" xfId="0" applyNumberFormat="1" applyFont="1" applyFill="1" applyBorder="1" applyAlignment="1">
      <alignment horizontal="center" vertical="center"/>
    </xf>
    <xf numFmtId="9" fontId="44" fillId="34" borderId="17" xfId="0" applyNumberFormat="1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 textRotation="90" wrapText="1"/>
    </xf>
    <xf numFmtId="0" fontId="45" fillId="36" borderId="17" xfId="0" applyFont="1" applyFill="1" applyBorder="1" applyAlignment="1">
      <alignment horizontal="center" vertical="center" textRotation="90" wrapText="1"/>
    </xf>
    <xf numFmtId="0" fontId="45" fillId="7" borderId="12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center"/>
    </xf>
    <xf numFmtId="0" fontId="44" fillId="9" borderId="16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9" fontId="44" fillId="9" borderId="14" xfId="0" applyNumberFormat="1" applyFont="1" applyFill="1" applyBorder="1" applyAlignment="1">
      <alignment horizontal="center" vertical="center"/>
    </xf>
    <xf numFmtId="9" fontId="44" fillId="9" borderId="16" xfId="0" applyNumberFormat="1" applyFont="1" applyFill="1" applyBorder="1" applyAlignment="1">
      <alignment horizontal="center" vertical="center"/>
    </xf>
    <xf numFmtId="9" fontId="44" fillId="9" borderId="17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9" fontId="44" fillId="35" borderId="14" xfId="0" applyNumberFormat="1" applyFont="1" applyFill="1" applyBorder="1" applyAlignment="1">
      <alignment horizontal="center" vertical="center"/>
    </xf>
    <xf numFmtId="9" fontId="44" fillId="35" borderId="16" xfId="0" applyNumberFormat="1" applyFont="1" applyFill="1" applyBorder="1" applyAlignment="1">
      <alignment horizontal="center" vertical="center"/>
    </xf>
    <xf numFmtId="9" fontId="44" fillId="35" borderId="17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vertical="top" wrapText="1"/>
    </xf>
    <xf numFmtId="0" fontId="44" fillId="35" borderId="16" xfId="0" applyFont="1" applyFill="1" applyBorder="1" applyAlignment="1">
      <alignment horizontal="center" vertical="top" wrapText="1"/>
    </xf>
    <xf numFmtId="0" fontId="44" fillId="35" borderId="17" xfId="0" applyFont="1" applyFill="1" applyBorder="1" applyAlignment="1">
      <alignment horizontal="center" vertical="top" wrapText="1"/>
    </xf>
    <xf numFmtId="0" fontId="45" fillId="35" borderId="14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49" fontId="44" fillId="35" borderId="16" xfId="0" applyNumberFormat="1" applyFont="1" applyFill="1" applyBorder="1" applyAlignment="1">
      <alignment horizontal="center" vertical="center" wrapText="1"/>
    </xf>
    <xf numFmtId="49" fontId="44" fillId="35" borderId="17" xfId="0" applyNumberFormat="1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49" fontId="43" fillId="7" borderId="14" xfId="0" applyNumberFormat="1" applyFont="1" applyFill="1" applyBorder="1" applyAlignment="1">
      <alignment horizontal="center" vertical="center" wrapText="1"/>
    </xf>
    <xf numFmtId="49" fontId="43" fillId="7" borderId="1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9" fontId="44" fillId="0" borderId="14" xfId="0" applyNumberFormat="1" applyFont="1" applyFill="1" applyBorder="1" applyAlignment="1">
      <alignment horizontal="center" vertical="center"/>
    </xf>
    <xf numFmtId="9" fontId="44" fillId="0" borderId="16" xfId="0" applyNumberFormat="1" applyFont="1" applyFill="1" applyBorder="1" applyAlignment="1">
      <alignment horizontal="center" vertical="center"/>
    </xf>
    <xf numFmtId="9" fontId="44" fillId="0" borderId="17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49" fontId="44" fillId="9" borderId="14" xfId="0" applyNumberFormat="1" applyFont="1" applyFill="1" applyBorder="1" applyAlignment="1">
      <alignment horizontal="center" vertical="center" wrapText="1"/>
    </xf>
    <xf numFmtId="49" fontId="44" fillId="9" borderId="16" xfId="0" applyNumberFormat="1" applyFont="1" applyFill="1" applyBorder="1" applyAlignment="1">
      <alignment horizontal="center" vertical="center" wrapText="1"/>
    </xf>
    <xf numFmtId="49" fontId="44" fillId="9" borderId="17" xfId="0" applyNumberFormat="1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9" fontId="44" fillId="9" borderId="14" xfId="0" applyNumberFormat="1" applyFont="1" applyFill="1" applyBorder="1" applyAlignment="1">
      <alignment horizontal="center" vertical="center" wrapText="1"/>
    </xf>
    <xf numFmtId="9" fontId="44" fillId="9" borderId="16" xfId="0" applyNumberFormat="1" applyFont="1" applyFill="1" applyBorder="1" applyAlignment="1">
      <alignment horizontal="center" vertical="center" wrapText="1"/>
    </xf>
    <xf numFmtId="9" fontId="44" fillId="9" borderId="17" xfId="0" applyNumberFormat="1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top" wrapText="1"/>
    </xf>
    <xf numFmtId="0" fontId="44" fillId="9" borderId="16" xfId="0" applyFont="1" applyFill="1" applyBorder="1" applyAlignment="1">
      <alignment horizontal="center" vertical="top" wrapText="1"/>
    </xf>
    <xf numFmtId="0" fontId="44" fillId="9" borderId="17" xfId="0" applyFont="1" applyFill="1" applyBorder="1" applyAlignment="1">
      <alignment horizontal="center" vertical="top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 wrapText="1"/>
    </xf>
    <xf numFmtId="9" fontId="44" fillId="0" borderId="16" xfId="0" applyNumberFormat="1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49" fontId="44" fillId="35" borderId="10" xfId="0" applyNumberFormat="1" applyFont="1" applyFill="1" applyBorder="1" applyAlignment="1">
      <alignment horizontal="center" vertical="center" wrapText="1"/>
    </xf>
    <xf numFmtId="9" fontId="44" fillId="35" borderId="14" xfId="0" applyNumberFormat="1" applyFont="1" applyFill="1" applyBorder="1" applyAlignment="1">
      <alignment horizontal="center" vertical="center" wrapText="1"/>
    </xf>
    <xf numFmtId="9" fontId="44" fillId="35" borderId="16" xfId="0" applyNumberFormat="1" applyFont="1" applyFill="1" applyBorder="1" applyAlignment="1">
      <alignment horizontal="center" vertical="center" wrapText="1"/>
    </xf>
    <xf numFmtId="9" fontId="9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39" zoomScaleSheetLayoutView="39" zoomScalePageLayoutView="0" workbookViewId="0" topLeftCell="A4">
      <pane ySplit="3" topLeftCell="A7" activePane="bottomLeft" state="frozen"/>
      <selection pane="topLeft" activeCell="A4" sqref="A4"/>
      <selection pane="bottomLeft" activeCell="W52" sqref="A2:W52"/>
    </sheetView>
  </sheetViews>
  <sheetFormatPr defaultColWidth="11.421875" defaultRowHeight="15"/>
  <cols>
    <col min="1" max="1" width="16.57421875" style="1" customWidth="1"/>
    <col min="2" max="2" width="16.00390625" style="1" customWidth="1"/>
    <col min="3" max="3" width="21.8515625" style="1" customWidth="1"/>
    <col min="4" max="4" width="12.140625" style="17" customWidth="1"/>
    <col min="5" max="5" width="18.57421875" style="1" customWidth="1"/>
    <col min="6" max="6" width="7.28125" style="1" hidden="1" customWidth="1"/>
    <col min="7" max="7" width="6.00390625" style="1" customWidth="1"/>
    <col min="8" max="11" width="6.00390625" style="1" hidden="1" customWidth="1"/>
    <col min="12" max="12" width="5.140625" style="1" customWidth="1"/>
    <col min="13" max="13" width="20.8515625" style="1" customWidth="1"/>
    <col min="14" max="14" width="8.140625" style="1" customWidth="1"/>
    <col min="15" max="15" width="21.00390625" style="1" customWidth="1"/>
    <col min="16" max="18" width="6.140625" style="1" customWidth="1"/>
    <col min="19" max="19" width="6.28125" style="1" customWidth="1"/>
    <col min="20" max="20" width="7.8515625" style="1" customWidth="1"/>
    <col min="21" max="22" width="7.00390625" style="1" customWidth="1"/>
    <col min="23" max="23" width="6.421875" style="1" customWidth="1"/>
    <col min="24" max="24" width="54.140625" style="1" customWidth="1"/>
    <col min="25" max="25" width="11.8515625" style="1" bestFit="1" customWidth="1"/>
    <col min="26" max="16384" width="11.421875" style="1" customWidth="1"/>
  </cols>
  <sheetData>
    <row r="1" spans="1:24" ht="18.75">
      <c r="A1" s="148" t="s">
        <v>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8"/>
    </row>
    <row r="2" spans="1:24" ht="18.75">
      <c r="A2" s="148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8"/>
    </row>
    <row r="3" spans="1:24" ht="18.75">
      <c r="A3" s="152" t="s">
        <v>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8"/>
    </row>
    <row r="4" ht="15"/>
    <row r="5" spans="1:24" ht="26.25" customHeight="1">
      <c r="A5" s="69" t="s">
        <v>0</v>
      </c>
      <c r="B5" s="69" t="s">
        <v>1</v>
      </c>
      <c r="C5" s="69" t="s">
        <v>54</v>
      </c>
      <c r="D5" s="113" t="s">
        <v>28</v>
      </c>
      <c r="E5" s="69" t="s">
        <v>7</v>
      </c>
      <c r="F5" s="68" t="s">
        <v>2</v>
      </c>
      <c r="G5" s="68" t="s">
        <v>78</v>
      </c>
      <c r="H5" s="86" t="s">
        <v>72</v>
      </c>
      <c r="I5" s="87"/>
      <c r="J5" s="87"/>
      <c r="K5" s="88"/>
      <c r="L5" s="68" t="s">
        <v>9</v>
      </c>
      <c r="M5" s="69" t="s">
        <v>11</v>
      </c>
      <c r="N5" s="68" t="s">
        <v>13</v>
      </c>
      <c r="O5" s="69" t="s">
        <v>14</v>
      </c>
      <c r="P5" s="77" t="s">
        <v>3</v>
      </c>
      <c r="Q5" s="78"/>
      <c r="R5" s="78"/>
      <c r="S5" s="79"/>
      <c r="T5" s="75" t="s">
        <v>15</v>
      </c>
      <c r="U5" s="70" t="s">
        <v>16</v>
      </c>
      <c r="V5" s="70" t="s">
        <v>4</v>
      </c>
      <c r="W5" s="68" t="s">
        <v>5</v>
      </c>
      <c r="X5" s="92" t="s">
        <v>6</v>
      </c>
    </row>
    <row r="6" spans="1:24" ht="53.25" customHeight="1">
      <c r="A6" s="112"/>
      <c r="B6" s="112"/>
      <c r="C6" s="69"/>
      <c r="D6" s="114"/>
      <c r="E6" s="69"/>
      <c r="F6" s="68"/>
      <c r="G6" s="68"/>
      <c r="H6" s="34" t="s">
        <v>73</v>
      </c>
      <c r="I6" s="34" t="s">
        <v>74</v>
      </c>
      <c r="J6" s="34" t="s">
        <v>75</v>
      </c>
      <c r="K6" s="34" t="s">
        <v>76</v>
      </c>
      <c r="L6" s="68"/>
      <c r="M6" s="69"/>
      <c r="N6" s="68"/>
      <c r="O6" s="69"/>
      <c r="P6" s="36" t="s">
        <v>73</v>
      </c>
      <c r="Q6" s="36" t="s">
        <v>74</v>
      </c>
      <c r="R6" s="36" t="s">
        <v>75</v>
      </c>
      <c r="S6" s="36" t="s">
        <v>76</v>
      </c>
      <c r="T6" s="76"/>
      <c r="U6" s="71"/>
      <c r="V6" s="71"/>
      <c r="W6" s="68"/>
      <c r="X6" s="92"/>
    </row>
    <row r="7" spans="1:24" ht="88.5" customHeight="1">
      <c r="A7" s="122" t="s">
        <v>55</v>
      </c>
      <c r="B7" s="118" t="s">
        <v>79</v>
      </c>
      <c r="C7" s="115" t="s">
        <v>90</v>
      </c>
      <c r="D7" s="149" t="s">
        <v>91</v>
      </c>
      <c r="E7" s="118" t="s">
        <v>80</v>
      </c>
      <c r="F7" s="119">
        <v>0.15</v>
      </c>
      <c r="G7" s="95">
        <v>4</v>
      </c>
      <c r="H7" s="89"/>
      <c r="I7" s="89"/>
      <c r="J7" s="89"/>
      <c r="K7" s="89"/>
      <c r="L7" s="95">
        <v>87</v>
      </c>
      <c r="M7" s="15" t="s">
        <v>43</v>
      </c>
      <c r="N7" s="2">
        <v>0.2</v>
      </c>
      <c r="O7" s="15" t="s">
        <v>36</v>
      </c>
      <c r="P7" s="2"/>
      <c r="Q7" s="2">
        <v>0.1</v>
      </c>
      <c r="R7" s="2"/>
      <c r="S7" s="2">
        <v>0.1</v>
      </c>
      <c r="T7" s="35"/>
      <c r="U7" s="3">
        <f>+T7*N7</f>
        <v>0</v>
      </c>
      <c r="V7" s="72"/>
      <c r="W7" s="72"/>
      <c r="X7" s="60"/>
    </row>
    <row r="8" spans="1:24" ht="35.25" customHeight="1">
      <c r="A8" s="123"/>
      <c r="B8" s="116"/>
      <c r="C8" s="116"/>
      <c r="D8" s="150"/>
      <c r="E8" s="116"/>
      <c r="F8" s="120"/>
      <c r="G8" s="96"/>
      <c r="H8" s="90"/>
      <c r="I8" s="90"/>
      <c r="J8" s="90"/>
      <c r="K8" s="90"/>
      <c r="L8" s="96"/>
      <c r="M8" s="15" t="s">
        <v>35</v>
      </c>
      <c r="N8" s="2">
        <v>0.2</v>
      </c>
      <c r="O8" s="15" t="s">
        <v>18</v>
      </c>
      <c r="P8" s="2">
        <v>0.05</v>
      </c>
      <c r="Q8" s="2">
        <v>0.05</v>
      </c>
      <c r="R8" s="2">
        <v>0.05</v>
      </c>
      <c r="S8" s="2">
        <v>0.05</v>
      </c>
      <c r="T8" s="35"/>
      <c r="U8" s="3">
        <f>+T8*N8</f>
        <v>0</v>
      </c>
      <c r="V8" s="73"/>
      <c r="W8" s="73"/>
      <c r="X8" s="61"/>
    </row>
    <row r="9" spans="1:24" ht="90" customHeight="1">
      <c r="A9" s="123"/>
      <c r="B9" s="116"/>
      <c r="C9" s="116"/>
      <c r="D9" s="150"/>
      <c r="E9" s="116"/>
      <c r="F9" s="120"/>
      <c r="G9" s="96"/>
      <c r="H9" s="90"/>
      <c r="I9" s="90"/>
      <c r="J9" s="90"/>
      <c r="K9" s="90"/>
      <c r="L9" s="96"/>
      <c r="M9" s="15" t="s">
        <v>69</v>
      </c>
      <c r="N9" s="2">
        <v>0.4</v>
      </c>
      <c r="O9" s="15" t="s">
        <v>36</v>
      </c>
      <c r="P9" s="2"/>
      <c r="Q9" s="2">
        <v>0.2</v>
      </c>
      <c r="R9" s="2"/>
      <c r="S9" s="2">
        <v>0.2</v>
      </c>
      <c r="T9" s="35"/>
      <c r="U9" s="3">
        <v>0</v>
      </c>
      <c r="V9" s="73"/>
      <c r="W9" s="73"/>
      <c r="X9" s="61"/>
    </row>
    <row r="10" spans="1:24" ht="53.25" customHeight="1">
      <c r="A10" s="124"/>
      <c r="B10" s="117"/>
      <c r="C10" s="117"/>
      <c r="D10" s="151"/>
      <c r="E10" s="117"/>
      <c r="F10" s="121"/>
      <c r="G10" s="97"/>
      <c r="H10" s="91"/>
      <c r="I10" s="91"/>
      <c r="J10" s="91"/>
      <c r="K10" s="91"/>
      <c r="L10" s="97"/>
      <c r="M10" s="15" t="s">
        <v>21</v>
      </c>
      <c r="N10" s="2">
        <v>0.2</v>
      </c>
      <c r="O10" s="15" t="s">
        <v>18</v>
      </c>
      <c r="P10" s="2">
        <v>0.05</v>
      </c>
      <c r="Q10" s="2">
        <v>0.05</v>
      </c>
      <c r="R10" s="2">
        <v>0.05</v>
      </c>
      <c r="S10" s="2">
        <v>0.05</v>
      </c>
      <c r="T10" s="35"/>
      <c r="U10" s="3">
        <f>+T10*N10</f>
        <v>0</v>
      </c>
      <c r="V10" s="74"/>
      <c r="W10" s="74"/>
      <c r="X10" s="93"/>
    </row>
    <row r="11" spans="1:24" ht="33.75" customHeigh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">
        <f>SUM(N7:N10)</f>
        <v>1</v>
      </c>
      <c r="O11" s="6"/>
      <c r="P11" s="4">
        <f>+P7+P8+P9+P10</f>
        <v>0.1</v>
      </c>
      <c r="Q11" s="4">
        <f>+Q7+Q8+Q9+Q10</f>
        <v>0.4</v>
      </c>
      <c r="R11" s="4">
        <f>+R7+R8+R9+R10</f>
        <v>0.1</v>
      </c>
      <c r="S11" s="4">
        <f>+S7+S8+S9+S10</f>
        <v>0.4</v>
      </c>
      <c r="T11" s="9"/>
      <c r="U11" s="4">
        <f>SUM(U7:U10)</f>
        <v>0</v>
      </c>
      <c r="V11" s="4">
        <v>0.1</v>
      </c>
      <c r="W11" s="4">
        <f>+V11*U11</f>
        <v>0</v>
      </c>
      <c r="X11" s="7"/>
    </row>
    <row r="12" spans="1:24" ht="108" customHeight="1">
      <c r="A12" s="33" t="s">
        <v>55</v>
      </c>
      <c r="B12" s="29" t="str">
        <f>B14</f>
        <v>1.  Fortalecer el sistema de
bienestar  universitario que propicie condiciones adecuadas para el desarrollo humano</v>
      </c>
      <c r="C12" s="29" t="str">
        <f>C14</f>
        <v>Programas preventivos de salud</v>
      </c>
      <c r="D12" s="30" t="s">
        <v>84</v>
      </c>
      <c r="E12" s="29" t="s">
        <v>70</v>
      </c>
      <c r="F12" s="31"/>
      <c r="G12" s="37">
        <v>4096</v>
      </c>
      <c r="H12" s="37"/>
      <c r="I12" s="37"/>
      <c r="J12" s="37"/>
      <c r="K12" s="37"/>
      <c r="L12" s="37">
        <v>102</v>
      </c>
      <c r="M12" s="15" t="s">
        <v>30</v>
      </c>
      <c r="N12" s="13">
        <v>1</v>
      </c>
      <c r="O12" s="15" t="s">
        <v>31</v>
      </c>
      <c r="P12" s="2">
        <v>0.25</v>
      </c>
      <c r="Q12" s="2">
        <v>0.25</v>
      </c>
      <c r="R12" s="2">
        <v>0.25</v>
      </c>
      <c r="S12" s="2">
        <v>0.25</v>
      </c>
      <c r="T12" s="35"/>
      <c r="U12" s="3">
        <f>+T12*N12</f>
        <v>0</v>
      </c>
      <c r="V12" s="27"/>
      <c r="W12" s="27"/>
      <c r="X12" s="28"/>
    </row>
    <row r="13" spans="1:24" ht="41.25" customHeight="1">
      <c r="A13" s="49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">
        <f>SUM(N12:N12)</f>
        <v>1</v>
      </c>
      <c r="O13" s="6"/>
      <c r="P13" s="4">
        <f>+P12</f>
        <v>0.25</v>
      </c>
      <c r="Q13" s="4">
        <f>+Q12</f>
        <v>0.25</v>
      </c>
      <c r="R13" s="4">
        <f>+R12</f>
        <v>0.25</v>
      </c>
      <c r="S13" s="4">
        <f>+S12</f>
        <v>0.25</v>
      </c>
      <c r="T13" s="9"/>
      <c r="U13" s="4">
        <f>SUM(U12:U12)</f>
        <v>0</v>
      </c>
      <c r="V13" s="4">
        <v>0.09</v>
      </c>
      <c r="W13" s="4">
        <f>+V13*U13</f>
        <v>0</v>
      </c>
      <c r="X13" s="7"/>
    </row>
    <row r="14" spans="1:24" ht="29.25" customHeight="1">
      <c r="A14" s="103" t="s">
        <v>55</v>
      </c>
      <c r="B14" s="106" t="s">
        <v>56</v>
      </c>
      <c r="C14" s="106" t="s">
        <v>57</v>
      </c>
      <c r="D14" s="109" t="s">
        <v>84</v>
      </c>
      <c r="E14" s="106" t="s">
        <v>58</v>
      </c>
      <c r="F14" s="52">
        <v>3500</v>
      </c>
      <c r="G14" s="52">
        <v>1006</v>
      </c>
      <c r="H14" s="52"/>
      <c r="I14" s="52"/>
      <c r="J14" s="52"/>
      <c r="K14" s="52"/>
      <c r="L14" s="52">
        <v>52</v>
      </c>
      <c r="M14" s="15" t="s">
        <v>29</v>
      </c>
      <c r="N14" s="13">
        <v>0.4</v>
      </c>
      <c r="O14" s="15" t="s">
        <v>18</v>
      </c>
      <c r="P14" s="2"/>
      <c r="Q14" s="2">
        <v>0.2</v>
      </c>
      <c r="R14" s="2"/>
      <c r="S14" s="2">
        <v>0.2</v>
      </c>
      <c r="T14" s="35"/>
      <c r="U14" s="3">
        <f>+T14*N14</f>
        <v>0</v>
      </c>
      <c r="V14" s="72"/>
      <c r="W14" s="72"/>
      <c r="X14" s="100"/>
    </row>
    <row r="15" spans="1:24" ht="27.75" customHeight="1">
      <c r="A15" s="104"/>
      <c r="B15" s="107"/>
      <c r="C15" s="107"/>
      <c r="D15" s="110"/>
      <c r="E15" s="107"/>
      <c r="F15" s="53"/>
      <c r="G15" s="53"/>
      <c r="H15" s="53"/>
      <c r="I15" s="53"/>
      <c r="J15" s="53"/>
      <c r="K15" s="53"/>
      <c r="L15" s="53"/>
      <c r="M15" s="15" t="s">
        <v>42</v>
      </c>
      <c r="N15" s="13">
        <v>0.4</v>
      </c>
      <c r="O15" s="15" t="s">
        <v>20</v>
      </c>
      <c r="P15" s="2"/>
      <c r="Q15" s="2">
        <v>0.4</v>
      </c>
      <c r="R15" s="2"/>
      <c r="S15" s="2"/>
      <c r="T15" s="35"/>
      <c r="U15" s="3">
        <f>+T15*N15</f>
        <v>0</v>
      </c>
      <c r="V15" s="73"/>
      <c r="W15" s="73"/>
      <c r="X15" s="101"/>
    </row>
    <row r="16" spans="1:24" ht="51.75" customHeight="1">
      <c r="A16" s="105"/>
      <c r="B16" s="108"/>
      <c r="C16" s="108"/>
      <c r="D16" s="111"/>
      <c r="E16" s="108"/>
      <c r="F16" s="54"/>
      <c r="G16" s="54"/>
      <c r="H16" s="54"/>
      <c r="I16" s="54"/>
      <c r="J16" s="54"/>
      <c r="K16" s="54"/>
      <c r="L16" s="54"/>
      <c r="M16" s="15" t="s">
        <v>17</v>
      </c>
      <c r="N16" s="13">
        <v>0.2</v>
      </c>
      <c r="O16" s="15" t="s">
        <v>19</v>
      </c>
      <c r="P16" s="2"/>
      <c r="Q16" s="2"/>
      <c r="R16" s="2"/>
      <c r="S16" s="2">
        <v>0.2</v>
      </c>
      <c r="T16" s="35"/>
      <c r="U16" s="3">
        <f>+T16*N16</f>
        <v>0</v>
      </c>
      <c r="V16" s="74"/>
      <c r="W16" s="74"/>
      <c r="X16" s="102"/>
    </row>
    <row r="17" spans="1:24" ht="41.2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">
        <f>SUM(N14:N16)</f>
        <v>1</v>
      </c>
      <c r="O17" s="6"/>
      <c r="P17" s="4">
        <f>+P14+P15+P16</f>
        <v>0</v>
      </c>
      <c r="Q17" s="4">
        <f>+Q14+Q15+Q16</f>
        <v>0.6000000000000001</v>
      </c>
      <c r="R17" s="4">
        <f>+R14+R15+R16</f>
        <v>0</v>
      </c>
      <c r="S17" s="4">
        <f>+S14+S15+S16</f>
        <v>0.4</v>
      </c>
      <c r="T17" s="9"/>
      <c r="U17" s="4">
        <f>SUM(U14:U16)</f>
        <v>0</v>
      </c>
      <c r="V17" s="4">
        <v>0.09</v>
      </c>
      <c r="W17" s="4">
        <f>+V17*U17</f>
        <v>0</v>
      </c>
      <c r="X17" s="7"/>
    </row>
    <row r="18" spans="1:24" ht="65.25" customHeight="1">
      <c r="A18" s="103" t="s">
        <v>55</v>
      </c>
      <c r="B18" s="106" t="s">
        <v>56</v>
      </c>
      <c r="C18" s="106" t="s">
        <v>61</v>
      </c>
      <c r="D18" s="109" t="s">
        <v>85</v>
      </c>
      <c r="E18" s="106" t="s">
        <v>62</v>
      </c>
      <c r="F18" s="52">
        <v>1000</v>
      </c>
      <c r="G18" s="52">
        <v>1454</v>
      </c>
      <c r="H18" s="52"/>
      <c r="I18" s="52"/>
      <c r="J18" s="52"/>
      <c r="K18" s="52"/>
      <c r="L18" s="95">
        <v>401</v>
      </c>
      <c r="M18" s="15" t="s">
        <v>37</v>
      </c>
      <c r="N18" s="13">
        <v>0.4</v>
      </c>
      <c r="O18" s="15" t="s">
        <v>32</v>
      </c>
      <c r="P18" s="2">
        <v>0.2</v>
      </c>
      <c r="Q18" s="2"/>
      <c r="R18" s="2">
        <v>0.2</v>
      </c>
      <c r="S18" s="2"/>
      <c r="T18" s="35"/>
      <c r="U18" s="3">
        <f>+T18*N18</f>
        <v>0</v>
      </c>
      <c r="V18" s="72"/>
      <c r="W18" s="72"/>
      <c r="X18" s="98"/>
    </row>
    <row r="19" spans="1:24" ht="46.5" customHeight="1">
      <c r="A19" s="105"/>
      <c r="B19" s="108"/>
      <c r="C19" s="108"/>
      <c r="D19" s="111"/>
      <c r="E19" s="108"/>
      <c r="F19" s="54"/>
      <c r="G19" s="54"/>
      <c r="H19" s="54"/>
      <c r="I19" s="54"/>
      <c r="J19" s="54"/>
      <c r="K19" s="54"/>
      <c r="L19" s="97"/>
      <c r="M19" s="15" t="s">
        <v>22</v>
      </c>
      <c r="N19" s="13">
        <v>0.6</v>
      </c>
      <c r="O19" s="15" t="s">
        <v>23</v>
      </c>
      <c r="P19" s="2">
        <v>0.15</v>
      </c>
      <c r="Q19" s="2">
        <v>0.15</v>
      </c>
      <c r="R19" s="2">
        <v>0.15</v>
      </c>
      <c r="S19" s="2">
        <v>0.15</v>
      </c>
      <c r="T19" s="35"/>
      <c r="U19" s="3">
        <f>+T19*N19</f>
        <v>0</v>
      </c>
      <c r="V19" s="74"/>
      <c r="W19" s="74"/>
      <c r="X19" s="99"/>
    </row>
    <row r="20" spans="1:24" ht="39.75" customHeight="1">
      <c r="A20" s="49" t="s">
        <v>12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">
        <f>SUM(N18:N19)</f>
        <v>1</v>
      </c>
      <c r="O20" s="6"/>
      <c r="P20" s="4">
        <f>+P18+P19</f>
        <v>0.35</v>
      </c>
      <c r="Q20" s="4">
        <f>+Q18+Q19</f>
        <v>0.15</v>
      </c>
      <c r="R20" s="4">
        <f>+R18+R19</f>
        <v>0.35</v>
      </c>
      <c r="S20" s="4">
        <f>+S18+S19</f>
        <v>0.15</v>
      </c>
      <c r="T20" s="9"/>
      <c r="U20" s="4">
        <f>SUM(U18:U19)</f>
        <v>0</v>
      </c>
      <c r="V20" s="4">
        <v>0.09</v>
      </c>
      <c r="W20" s="4">
        <f>+V20*U20</f>
        <v>0</v>
      </c>
      <c r="X20" s="7"/>
    </row>
    <row r="21" spans="1:24" ht="65.25" customHeight="1">
      <c r="A21" s="103" t="s">
        <v>55</v>
      </c>
      <c r="B21" s="106" t="s">
        <v>56</v>
      </c>
      <c r="C21" s="106" t="s">
        <v>63</v>
      </c>
      <c r="D21" s="109" t="s">
        <v>86</v>
      </c>
      <c r="E21" s="106" t="s">
        <v>64</v>
      </c>
      <c r="F21" s="106">
        <v>600</v>
      </c>
      <c r="G21" s="52">
        <v>1424</v>
      </c>
      <c r="H21" s="106"/>
      <c r="I21" s="106"/>
      <c r="J21" s="106"/>
      <c r="K21" s="106"/>
      <c r="L21" s="95">
        <v>198</v>
      </c>
      <c r="M21" s="15" t="s">
        <v>38</v>
      </c>
      <c r="N21" s="13">
        <v>0.4</v>
      </c>
      <c r="O21" s="15" t="s">
        <v>34</v>
      </c>
      <c r="P21" s="2">
        <v>0.2</v>
      </c>
      <c r="Q21" s="2"/>
      <c r="R21" s="2">
        <v>0.2</v>
      </c>
      <c r="S21" s="2"/>
      <c r="T21" s="35"/>
      <c r="U21" s="3">
        <f>+T21*N21</f>
        <v>0</v>
      </c>
      <c r="V21" s="72"/>
      <c r="W21" s="72"/>
      <c r="X21" s="98"/>
    </row>
    <row r="22" spans="1:24" ht="51" customHeight="1">
      <c r="A22" s="105"/>
      <c r="B22" s="108"/>
      <c r="C22" s="108"/>
      <c r="D22" s="111"/>
      <c r="E22" s="108"/>
      <c r="F22" s="108"/>
      <c r="G22" s="54"/>
      <c r="H22" s="108"/>
      <c r="I22" s="108"/>
      <c r="J22" s="108"/>
      <c r="K22" s="108"/>
      <c r="L22" s="97"/>
      <c r="M22" s="15" t="s">
        <v>24</v>
      </c>
      <c r="N22" s="13">
        <v>0.6</v>
      </c>
      <c r="O22" s="15" t="s">
        <v>25</v>
      </c>
      <c r="P22" s="2">
        <v>0.15</v>
      </c>
      <c r="Q22" s="2">
        <v>0.15</v>
      </c>
      <c r="R22" s="2">
        <v>0.15</v>
      </c>
      <c r="S22" s="2">
        <v>0.15</v>
      </c>
      <c r="T22" s="35"/>
      <c r="U22" s="3">
        <f>+T22*N22</f>
        <v>0</v>
      </c>
      <c r="V22" s="74"/>
      <c r="W22" s="74"/>
      <c r="X22" s="99"/>
    </row>
    <row r="23" spans="1:24" ht="40.5" customHeight="1">
      <c r="A23" s="49" t="s">
        <v>12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">
        <f>SUM(N21:N22)</f>
        <v>1</v>
      </c>
      <c r="O23" s="6"/>
      <c r="P23" s="4">
        <f>+P21+P22</f>
        <v>0.35</v>
      </c>
      <c r="Q23" s="4">
        <f>+Q21+Q22</f>
        <v>0.15</v>
      </c>
      <c r="R23" s="4">
        <f>+R21+R22</f>
        <v>0.35</v>
      </c>
      <c r="S23" s="4">
        <f>+S21+S22</f>
        <v>0.15</v>
      </c>
      <c r="T23" s="9"/>
      <c r="U23" s="4">
        <f>SUM(U21:U22)</f>
        <v>0</v>
      </c>
      <c r="V23" s="4">
        <v>0.09</v>
      </c>
      <c r="W23" s="4">
        <f>+V23*U23</f>
        <v>0</v>
      </c>
      <c r="X23" s="7"/>
    </row>
    <row r="24" spans="1:24" ht="68.25" customHeight="1">
      <c r="A24" s="126" t="s">
        <v>55</v>
      </c>
      <c r="B24" s="125" t="s">
        <v>56</v>
      </c>
      <c r="C24" s="125" t="s">
        <v>59</v>
      </c>
      <c r="D24" s="154" t="s">
        <v>87</v>
      </c>
      <c r="E24" s="125" t="s">
        <v>60</v>
      </c>
      <c r="F24" s="32">
        <v>1000</v>
      </c>
      <c r="G24" s="94">
        <v>1658</v>
      </c>
      <c r="H24" s="52"/>
      <c r="I24" s="52"/>
      <c r="J24" s="52"/>
      <c r="K24" s="52"/>
      <c r="L24" s="153">
        <v>117</v>
      </c>
      <c r="M24" s="26" t="s">
        <v>48</v>
      </c>
      <c r="N24" s="13">
        <v>0.6</v>
      </c>
      <c r="O24" s="15" t="s">
        <v>18</v>
      </c>
      <c r="P24" s="2">
        <v>0.3</v>
      </c>
      <c r="Q24" s="2"/>
      <c r="R24" s="2">
        <v>0.3</v>
      </c>
      <c r="S24" s="2"/>
      <c r="T24" s="35"/>
      <c r="U24" s="3">
        <f>+T24*N24</f>
        <v>0</v>
      </c>
      <c r="V24" s="14"/>
      <c r="W24" s="14"/>
      <c r="X24" s="20"/>
    </row>
    <row r="25" spans="1:24" ht="68.25" customHeight="1">
      <c r="A25" s="126"/>
      <c r="B25" s="125"/>
      <c r="C25" s="125"/>
      <c r="D25" s="154"/>
      <c r="E25" s="125"/>
      <c r="F25" s="32"/>
      <c r="G25" s="94"/>
      <c r="H25" s="53"/>
      <c r="I25" s="53"/>
      <c r="J25" s="53"/>
      <c r="K25" s="53"/>
      <c r="L25" s="153"/>
      <c r="M25" s="26" t="s">
        <v>68</v>
      </c>
      <c r="N25" s="13">
        <v>0.2</v>
      </c>
      <c r="O25" s="15" t="s">
        <v>33</v>
      </c>
      <c r="P25" s="2"/>
      <c r="Q25" s="2">
        <v>0.1</v>
      </c>
      <c r="R25" s="2"/>
      <c r="S25" s="2">
        <v>0.1</v>
      </c>
      <c r="T25" s="35"/>
      <c r="U25" s="3"/>
      <c r="V25" s="27"/>
      <c r="W25" s="27"/>
      <c r="X25" s="28"/>
    </row>
    <row r="26" spans="1:24" ht="38.25" customHeight="1">
      <c r="A26" s="126"/>
      <c r="B26" s="125"/>
      <c r="C26" s="125"/>
      <c r="D26" s="154"/>
      <c r="E26" s="125"/>
      <c r="F26" s="32"/>
      <c r="G26" s="94"/>
      <c r="H26" s="54"/>
      <c r="I26" s="54"/>
      <c r="J26" s="54"/>
      <c r="K26" s="54"/>
      <c r="L26" s="153"/>
      <c r="M26" s="26" t="s">
        <v>49</v>
      </c>
      <c r="N26" s="13">
        <v>0.2</v>
      </c>
      <c r="O26" s="15" t="s">
        <v>18</v>
      </c>
      <c r="P26" s="2"/>
      <c r="Q26" s="2">
        <v>0.1</v>
      </c>
      <c r="R26" s="2"/>
      <c r="S26" s="2">
        <v>0.1</v>
      </c>
      <c r="T26" s="35"/>
      <c r="U26" s="3"/>
      <c r="V26" s="24"/>
      <c r="W26" s="24"/>
      <c r="X26" s="25"/>
    </row>
    <row r="27" spans="1:24" ht="31.5" customHeight="1">
      <c r="A27" s="49" t="s">
        <v>12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4">
        <f>+N24+N25+N26</f>
        <v>1</v>
      </c>
      <c r="O27" s="6"/>
      <c r="P27" s="4">
        <f>+P24+P25+P26</f>
        <v>0.3</v>
      </c>
      <c r="Q27" s="4">
        <f>+Q24+Q25+Q26</f>
        <v>0.2</v>
      </c>
      <c r="R27" s="4">
        <f>+R24+R25+R26</f>
        <v>0.3</v>
      </c>
      <c r="S27" s="4">
        <f>+S24+S25+S26</f>
        <v>0.2</v>
      </c>
      <c r="T27" s="9"/>
      <c r="U27" s="4">
        <f>SUM(U24:U24)</f>
        <v>0</v>
      </c>
      <c r="V27" s="4">
        <v>0.09</v>
      </c>
      <c r="W27" s="4">
        <f>+V27*U27</f>
        <v>0</v>
      </c>
      <c r="X27" s="7"/>
    </row>
    <row r="28" spans="1:24" ht="81" customHeight="1">
      <c r="A28" s="103" t="s">
        <v>55</v>
      </c>
      <c r="B28" s="106" t="s">
        <v>56</v>
      </c>
      <c r="C28" s="106" t="s">
        <v>65</v>
      </c>
      <c r="D28" s="109" t="s">
        <v>88</v>
      </c>
      <c r="E28" s="106" t="s">
        <v>66</v>
      </c>
      <c r="F28" s="52">
        <v>1200</v>
      </c>
      <c r="G28" s="94">
        <v>1511</v>
      </c>
      <c r="H28" s="52"/>
      <c r="I28" s="52"/>
      <c r="J28" s="52"/>
      <c r="K28" s="52"/>
      <c r="L28" s="95">
        <v>43</v>
      </c>
      <c r="M28" s="16" t="s">
        <v>39</v>
      </c>
      <c r="N28" s="13">
        <v>0.4</v>
      </c>
      <c r="O28" s="15" t="s">
        <v>33</v>
      </c>
      <c r="P28" s="2">
        <v>0.2</v>
      </c>
      <c r="Q28" s="2"/>
      <c r="R28" s="2">
        <v>0.2</v>
      </c>
      <c r="S28" s="2"/>
      <c r="T28" s="35"/>
      <c r="U28" s="3">
        <f>+T28*N28</f>
        <v>0</v>
      </c>
      <c r="V28" s="72"/>
      <c r="W28" s="72"/>
      <c r="X28" s="60"/>
    </row>
    <row r="29" spans="1:24" ht="45" customHeight="1">
      <c r="A29" s="104"/>
      <c r="B29" s="107"/>
      <c r="C29" s="107"/>
      <c r="D29" s="110"/>
      <c r="E29" s="107"/>
      <c r="F29" s="53"/>
      <c r="G29" s="94"/>
      <c r="H29" s="53"/>
      <c r="I29" s="53"/>
      <c r="J29" s="53"/>
      <c r="K29" s="53"/>
      <c r="L29" s="96"/>
      <c r="M29" s="16" t="s">
        <v>26</v>
      </c>
      <c r="N29" s="13">
        <v>0.3</v>
      </c>
      <c r="O29" s="15" t="s">
        <v>40</v>
      </c>
      <c r="P29" s="2">
        <v>0.15</v>
      </c>
      <c r="Q29" s="2"/>
      <c r="R29" s="2">
        <v>0.15</v>
      </c>
      <c r="S29" s="2"/>
      <c r="T29" s="35"/>
      <c r="U29" s="3"/>
      <c r="V29" s="73"/>
      <c r="W29" s="73"/>
      <c r="X29" s="61"/>
    </row>
    <row r="30" spans="1:24" ht="50.25" customHeight="1">
      <c r="A30" s="105"/>
      <c r="B30" s="108"/>
      <c r="C30" s="108"/>
      <c r="D30" s="111"/>
      <c r="E30" s="108"/>
      <c r="F30" s="54"/>
      <c r="G30" s="94"/>
      <c r="H30" s="54"/>
      <c r="I30" s="54"/>
      <c r="J30" s="54"/>
      <c r="K30" s="54"/>
      <c r="L30" s="97"/>
      <c r="M30" s="16" t="s">
        <v>27</v>
      </c>
      <c r="N30" s="13">
        <v>0.3</v>
      </c>
      <c r="O30" s="15" t="s">
        <v>40</v>
      </c>
      <c r="P30" s="2"/>
      <c r="Q30" s="2">
        <v>0.15</v>
      </c>
      <c r="R30" s="2"/>
      <c r="S30" s="2">
        <v>0.15</v>
      </c>
      <c r="T30" s="35"/>
      <c r="U30" s="3">
        <f>+T30*N30</f>
        <v>0</v>
      </c>
      <c r="V30" s="74"/>
      <c r="W30" s="74"/>
      <c r="X30" s="93"/>
    </row>
    <row r="31" spans="1:24" ht="35.25" customHeight="1">
      <c r="A31" s="49" t="s">
        <v>12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4">
        <f>SUM(N28:N30)</f>
        <v>1</v>
      </c>
      <c r="O31" s="6"/>
      <c r="P31" s="4">
        <f>+P28+P29+P30</f>
        <v>0.35</v>
      </c>
      <c r="Q31" s="4">
        <f>+Q28+Q29+Q30</f>
        <v>0.15</v>
      </c>
      <c r="R31" s="4">
        <f>+R28+R29+R30</f>
        <v>0.35</v>
      </c>
      <c r="S31" s="4">
        <f>+S28+S29+S30</f>
        <v>0.15</v>
      </c>
      <c r="T31" s="9"/>
      <c r="U31" s="4">
        <f>SUM(U28:U30)</f>
        <v>0</v>
      </c>
      <c r="V31" s="4">
        <v>0.09</v>
      </c>
      <c r="W31" s="4">
        <f>+V31*U31</f>
        <v>0</v>
      </c>
      <c r="X31" s="7"/>
    </row>
    <row r="32" spans="1:24" ht="44.25" customHeight="1">
      <c r="A32" s="139" t="s">
        <v>55</v>
      </c>
      <c r="B32" s="130" t="s">
        <v>56</v>
      </c>
      <c r="C32" s="130" t="s">
        <v>65</v>
      </c>
      <c r="D32" s="127" t="s">
        <v>88</v>
      </c>
      <c r="E32" s="130" t="s">
        <v>92</v>
      </c>
      <c r="F32" s="133">
        <v>0.84</v>
      </c>
      <c r="G32" s="55">
        <v>400</v>
      </c>
      <c r="H32" s="55"/>
      <c r="I32" s="55"/>
      <c r="J32" s="55"/>
      <c r="K32" s="55"/>
      <c r="L32" s="80">
        <v>667</v>
      </c>
      <c r="M32" s="38" t="s">
        <v>26</v>
      </c>
      <c r="N32" s="39">
        <v>0.15</v>
      </c>
      <c r="O32" s="38" t="s">
        <v>18</v>
      </c>
      <c r="P32" s="39">
        <v>0.07</v>
      </c>
      <c r="Q32" s="39"/>
      <c r="R32" s="39">
        <v>0.08</v>
      </c>
      <c r="S32" s="39"/>
      <c r="T32" s="39"/>
      <c r="U32" s="39">
        <f>+T32*N32</f>
        <v>0</v>
      </c>
      <c r="V32" s="83"/>
      <c r="W32" s="83"/>
      <c r="X32" s="136"/>
    </row>
    <row r="33" spans="1:24" ht="56.25" customHeight="1">
      <c r="A33" s="140"/>
      <c r="B33" s="131"/>
      <c r="C33" s="131"/>
      <c r="D33" s="128"/>
      <c r="E33" s="131"/>
      <c r="F33" s="134"/>
      <c r="G33" s="56"/>
      <c r="H33" s="56"/>
      <c r="I33" s="56"/>
      <c r="J33" s="56"/>
      <c r="K33" s="56"/>
      <c r="L33" s="81"/>
      <c r="M33" s="38" t="s">
        <v>41</v>
      </c>
      <c r="N33" s="39">
        <v>0.35</v>
      </c>
      <c r="O33" s="38" t="s">
        <v>18</v>
      </c>
      <c r="P33" s="39">
        <v>0.08</v>
      </c>
      <c r="Q33" s="39">
        <v>0.09</v>
      </c>
      <c r="R33" s="39">
        <v>0.08</v>
      </c>
      <c r="S33" s="39">
        <v>0.1</v>
      </c>
      <c r="T33" s="39"/>
      <c r="U33" s="39">
        <v>0</v>
      </c>
      <c r="V33" s="84"/>
      <c r="W33" s="84"/>
      <c r="X33" s="137"/>
    </row>
    <row r="34" spans="1:24" ht="64.5" customHeight="1">
      <c r="A34" s="140"/>
      <c r="B34" s="131"/>
      <c r="C34" s="131"/>
      <c r="D34" s="128"/>
      <c r="E34" s="131"/>
      <c r="F34" s="134"/>
      <c r="G34" s="56"/>
      <c r="H34" s="56"/>
      <c r="I34" s="56"/>
      <c r="J34" s="56"/>
      <c r="K34" s="56"/>
      <c r="L34" s="81"/>
      <c r="M34" s="38" t="s">
        <v>50</v>
      </c>
      <c r="N34" s="39">
        <v>0.35</v>
      </c>
      <c r="O34" s="38" t="s">
        <v>18</v>
      </c>
      <c r="P34" s="39"/>
      <c r="Q34" s="39">
        <v>0.17</v>
      </c>
      <c r="R34" s="39"/>
      <c r="S34" s="39">
        <v>0.18</v>
      </c>
      <c r="T34" s="39"/>
      <c r="U34" s="39"/>
      <c r="V34" s="84"/>
      <c r="W34" s="84"/>
      <c r="X34" s="137"/>
    </row>
    <row r="35" spans="1:24" ht="54.75" customHeight="1">
      <c r="A35" s="141"/>
      <c r="B35" s="132"/>
      <c r="C35" s="132"/>
      <c r="D35" s="129"/>
      <c r="E35" s="132"/>
      <c r="F35" s="135"/>
      <c r="G35" s="57"/>
      <c r="H35" s="57"/>
      <c r="I35" s="57"/>
      <c r="J35" s="57"/>
      <c r="K35" s="57"/>
      <c r="L35" s="82"/>
      <c r="M35" s="38" t="s">
        <v>27</v>
      </c>
      <c r="N35" s="39">
        <v>0.15</v>
      </c>
      <c r="O35" s="38" t="s">
        <v>18</v>
      </c>
      <c r="P35" s="39"/>
      <c r="Q35" s="39">
        <v>0.07</v>
      </c>
      <c r="R35" s="39"/>
      <c r="S35" s="39">
        <v>0.08</v>
      </c>
      <c r="T35" s="39"/>
      <c r="U35" s="39">
        <f>+T35*N33</f>
        <v>0</v>
      </c>
      <c r="V35" s="85"/>
      <c r="W35" s="85"/>
      <c r="X35" s="138"/>
    </row>
    <row r="36" spans="1:24" ht="35.25" customHeight="1">
      <c r="A36" s="49" t="s">
        <v>12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4">
        <f>SUM(N32:N35)</f>
        <v>1</v>
      </c>
      <c r="O36" s="6"/>
      <c r="P36" s="4">
        <f>+P32+P33+P34+P35</f>
        <v>0.15000000000000002</v>
      </c>
      <c r="Q36" s="4">
        <f>+Q32+Q33+Q34+Q35</f>
        <v>0.33</v>
      </c>
      <c r="R36" s="4">
        <f>+R32+R33+R34+R35</f>
        <v>0.16</v>
      </c>
      <c r="S36" s="4">
        <f>+S32+S33+S34+S35</f>
        <v>0.36000000000000004</v>
      </c>
      <c r="T36" s="9"/>
      <c r="U36" s="4">
        <f>SUM(U32:U35)</f>
        <v>0</v>
      </c>
      <c r="V36" s="4">
        <v>0.09</v>
      </c>
      <c r="W36" s="4">
        <f>+V36*U36</f>
        <v>0</v>
      </c>
      <c r="X36" s="7"/>
    </row>
    <row r="37" spans="1:24" ht="63.75" customHeight="1">
      <c r="A37" s="58" t="s">
        <v>81</v>
      </c>
      <c r="B37" s="60" t="s">
        <v>82</v>
      </c>
      <c r="C37" s="62" t="s">
        <v>83</v>
      </c>
      <c r="D37" s="142" t="s">
        <v>89</v>
      </c>
      <c r="E37" s="62" t="s">
        <v>51</v>
      </c>
      <c r="F37" s="144">
        <v>0.8</v>
      </c>
      <c r="G37" s="146">
        <v>1</v>
      </c>
      <c r="H37" s="64"/>
      <c r="I37" s="64"/>
      <c r="J37" s="64"/>
      <c r="K37" s="64"/>
      <c r="L37" s="146">
        <v>4</v>
      </c>
      <c r="M37" s="23" t="s">
        <v>44</v>
      </c>
      <c r="N37" s="13">
        <v>0.2</v>
      </c>
      <c r="O37" s="16" t="s">
        <v>45</v>
      </c>
      <c r="P37" s="2">
        <v>0.1</v>
      </c>
      <c r="Q37" s="2"/>
      <c r="R37" s="2">
        <v>0.1</v>
      </c>
      <c r="S37" s="2"/>
      <c r="T37" s="35"/>
      <c r="U37" s="3">
        <f>+T37*N37</f>
        <v>0</v>
      </c>
      <c r="V37" s="72"/>
      <c r="W37" s="72"/>
      <c r="X37" s="144"/>
    </row>
    <row r="38" spans="1:24" ht="45.75" customHeight="1">
      <c r="A38" s="59"/>
      <c r="B38" s="61"/>
      <c r="C38" s="63"/>
      <c r="D38" s="143"/>
      <c r="E38" s="63"/>
      <c r="F38" s="145"/>
      <c r="G38" s="147"/>
      <c r="H38" s="65"/>
      <c r="I38" s="65"/>
      <c r="J38" s="65"/>
      <c r="K38" s="65"/>
      <c r="L38" s="147"/>
      <c r="M38" s="23" t="s">
        <v>52</v>
      </c>
      <c r="N38" s="13">
        <v>0.15</v>
      </c>
      <c r="O38" s="16" t="s">
        <v>45</v>
      </c>
      <c r="P38" s="2"/>
      <c r="Q38" s="2">
        <v>0.07</v>
      </c>
      <c r="R38" s="2"/>
      <c r="S38" s="2">
        <v>0.08</v>
      </c>
      <c r="T38" s="35"/>
      <c r="U38" s="3">
        <f>+T38*N38</f>
        <v>0</v>
      </c>
      <c r="V38" s="73"/>
      <c r="W38" s="73"/>
      <c r="X38" s="61"/>
    </row>
    <row r="39" spans="1:24" ht="45.75" customHeight="1">
      <c r="A39" s="59"/>
      <c r="B39" s="61"/>
      <c r="C39" s="63"/>
      <c r="D39" s="143"/>
      <c r="E39" s="63"/>
      <c r="F39" s="145"/>
      <c r="G39" s="147"/>
      <c r="H39" s="65"/>
      <c r="I39" s="65"/>
      <c r="J39" s="65"/>
      <c r="K39" s="65"/>
      <c r="L39" s="147"/>
      <c r="M39" s="23" t="s">
        <v>53</v>
      </c>
      <c r="N39" s="13">
        <v>0.2</v>
      </c>
      <c r="O39" s="16" t="s">
        <v>45</v>
      </c>
      <c r="P39" s="2"/>
      <c r="Q39" s="2"/>
      <c r="R39" s="2"/>
      <c r="S39" s="2">
        <v>0.2</v>
      </c>
      <c r="T39" s="35"/>
      <c r="U39" s="3"/>
      <c r="V39" s="73"/>
      <c r="W39" s="73"/>
      <c r="X39" s="61"/>
    </row>
    <row r="40" spans="1:24" ht="84.75" customHeight="1">
      <c r="A40" s="59"/>
      <c r="B40" s="61"/>
      <c r="C40" s="63"/>
      <c r="D40" s="143"/>
      <c r="E40" s="63"/>
      <c r="F40" s="145"/>
      <c r="G40" s="147"/>
      <c r="H40" s="65"/>
      <c r="I40" s="65"/>
      <c r="J40" s="65"/>
      <c r="K40" s="65"/>
      <c r="L40" s="147"/>
      <c r="M40" s="23" t="s">
        <v>100</v>
      </c>
      <c r="N40" s="13">
        <v>0.45</v>
      </c>
      <c r="O40" s="16" t="s">
        <v>45</v>
      </c>
      <c r="P40" s="2">
        <v>0.15</v>
      </c>
      <c r="Q40" s="2">
        <v>0.1</v>
      </c>
      <c r="R40" s="2">
        <v>0.1</v>
      </c>
      <c r="S40" s="2">
        <v>0.1</v>
      </c>
      <c r="T40" s="35"/>
      <c r="U40" s="3">
        <f>+T40*N39</f>
        <v>0</v>
      </c>
      <c r="V40" s="73"/>
      <c r="W40" s="73"/>
      <c r="X40" s="61"/>
    </row>
    <row r="41" spans="1:24" ht="35.25" customHeight="1">
      <c r="A41" s="49" t="s">
        <v>12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4">
        <f>+N37+N38+N39+N40</f>
        <v>1</v>
      </c>
      <c r="O41" s="6"/>
      <c r="P41" s="4">
        <f>+P37+P38+P39+P40</f>
        <v>0.25</v>
      </c>
      <c r="Q41" s="4">
        <f>+Q37+Q38+Q39+Q40</f>
        <v>0.17</v>
      </c>
      <c r="R41" s="4">
        <f>+R37+R38+R39+R40</f>
        <v>0.2</v>
      </c>
      <c r="S41" s="4">
        <f>+S37+S38+S39+S40</f>
        <v>0.38</v>
      </c>
      <c r="T41" s="9"/>
      <c r="U41" s="4">
        <f>SUM(U37:U40)</f>
        <v>0</v>
      </c>
      <c r="V41" s="4">
        <v>0.09</v>
      </c>
      <c r="W41" s="4">
        <f>+V41*U41</f>
        <v>0</v>
      </c>
      <c r="X41" s="7"/>
    </row>
    <row r="42" spans="1:24" ht="54.75" customHeight="1">
      <c r="A42" s="58" t="s">
        <v>81</v>
      </c>
      <c r="B42" s="60" t="s">
        <v>82</v>
      </c>
      <c r="C42" s="66" t="s">
        <v>93</v>
      </c>
      <c r="D42" s="109" t="s">
        <v>103</v>
      </c>
      <c r="E42" s="66" t="s">
        <v>94</v>
      </c>
      <c r="F42" s="155"/>
      <c r="G42" s="157">
        <v>1</v>
      </c>
      <c r="H42" s="146"/>
      <c r="I42" s="146"/>
      <c r="J42" s="146"/>
      <c r="K42" s="146"/>
      <c r="L42" s="146">
        <v>0</v>
      </c>
      <c r="M42" s="23" t="s">
        <v>101</v>
      </c>
      <c r="N42" s="13">
        <v>0.5</v>
      </c>
      <c r="O42" s="16"/>
      <c r="P42" s="13">
        <v>0.25</v>
      </c>
      <c r="Q42" s="13">
        <v>0.25</v>
      </c>
      <c r="R42" s="13"/>
      <c r="S42" s="13"/>
      <c r="T42" s="35"/>
      <c r="U42" s="3">
        <f>+T42*N42</f>
        <v>0</v>
      </c>
      <c r="V42" s="72"/>
      <c r="W42" s="72"/>
      <c r="X42" s="144"/>
    </row>
    <row r="43" spans="1:24" ht="86.25" customHeight="1">
      <c r="A43" s="59"/>
      <c r="B43" s="61"/>
      <c r="C43" s="67"/>
      <c r="D43" s="110"/>
      <c r="E43" s="67"/>
      <c r="F43" s="156"/>
      <c r="G43" s="147"/>
      <c r="H43" s="147"/>
      <c r="I43" s="147"/>
      <c r="J43" s="147"/>
      <c r="K43" s="147"/>
      <c r="L43" s="147"/>
      <c r="M43" s="48" t="s">
        <v>102</v>
      </c>
      <c r="N43" s="13">
        <v>0.5</v>
      </c>
      <c r="O43" s="16"/>
      <c r="P43" s="13"/>
      <c r="Q43" s="13">
        <v>0.25</v>
      </c>
      <c r="R43" s="13"/>
      <c r="S43" s="13">
        <v>0.25</v>
      </c>
      <c r="T43" s="35"/>
      <c r="U43" s="3"/>
      <c r="V43" s="73"/>
      <c r="W43" s="73"/>
      <c r="X43" s="145"/>
    </row>
    <row r="44" spans="1:24" ht="35.25" customHeight="1">
      <c r="A44" s="49" t="s">
        <v>12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4">
        <f>SUM(N42:N43)</f>
        <v>1</v>
      </c>
      <c r="O44" s="6"/>
      <c r="P44" s="4">
        <f>+P42+P43</f>
        <v>0.25</v>
      </c>
      <c r="Q44" s="4">
        <f>+Q42+Q43</f>
        <v>0.5</v>
      </c>
      <c r="R44" s="4">
        <f>+R42+R43</f>
        <v>0</v>
      </c>
      <c r="S44" s="4">
        <f>+S42+S43</f>
        <v>0.25</v>
      </c>
      <c r="T44" s="9">
        <v>0.6</v>
      </c>
      <c r="U44" s="4">
        <f>SUM(U42:U43)</f>
        <v>0</v>
      </c>
      <c r="V44" s="4">
        <v>0.09</v>
      </c>
      <c r="W44" s="4">
        <f>+V44*U44</f>
        <v>0</v>
      </c>
      <c r="X44" s="7"/>
    </row>
    <row r="45" spans="1:24" ht="77.25" customHeight="1">
      <c r="A45" s="46" t="s">
        <v>55</v>
      </c>
      <c r="B45" s="43" t="s">
        <v>95</v>
      </c>
      <c r="C45" s="43" t="s">
        <v>96</v>
      </c>
      <c r="D45" s="44" t="s">
        <v>97</v>
      </c>
      <c r="E45" s="43" t="s">
        <v>98</v>
      </c>
      <c r="F45" s="47"/>
      <c r="G45" s="41">
        <v>1</v>
      </c>
      <c r="H45" s="41"/>
      <c r="I45" s="41"/>
      <c r="J45" s="41"/>
      <c r="K45" s="41"/>
      <c r="L45" s="42">
        <v>42</v>
      </c>
      <c r="M45" s="21" t="s">
        <v>67</v>
      </c>
      <c r="N45" s="22">
        <v>1</v>
      </c>
      <c r="O45" s="21" t="s">
        <v>71</v>
      </c>
      <c r="P45" s="22"/>
      <c r="Q45" s="22">
        <v>1</v>
      </c>
      <c r="R45" s="22"/>
      <c r="S45" s="22"/>
      <c r="T45" s="35"/>
      <c r="U45" s="3">
        <f>+T45*N45</f>
        <v>0</v>
      </c>
      <c r="V45" s="45"/>
      <c r="W45" s="45"/>
      <c r="X45" s="40" t="s">
        <v>99</v>
      </c>
    </row>
    <row r="46" spans="1:24" ht="35.25" customHeight="1">
      <c r="A46" s="49" t="s">
        <v>12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4">
        <f>SUM(N45:N45)</f>
        <v>1</v>
      </c>
      <c r="O46" s="6"/>
      <c r="P46" s="4">
        <f>+P45</f>
        <v>0</v>
      </c>
      <c r="Q46" s="4">
        <f>+Q45</f>
        <v>1</v>
      </c>
      <c r="R46" s="4">
        <f>+R45</f>
        <v>0</v>
      </c>
      <c r="S46" s="4">
        <f>+S45</f>
        <v>0</v>
      </c>
      <c r="T46" s="9">
        <v>0.5</v>
      </c>
      <c r="U46" s="4">
        <f>SUM(U45:U45)</f>
        <v>0</v>
      </c>
      <c r="V46" s="4">
        <v>0.09</v>
      </c>
      <c r="W46" s="4">
        <f>+V46*U46</f>
        <v>0</v>
      </c>
      <c r="X46" s="7"/>
    </row>
    <row r="47" spans="1:24" ht="34.5" customHeight="1">
      <c r="A47" s="49" t="s">
        <v>10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5">
        <f>+L7+L12+L14+L18+L21+L24+L28+L32+L37+L42+L45</f>
        <v>1713</v>
      </c>
      <c r="M47" s="5"/>
      <c r="N47" s="5"/>
      <c r="O47" s="10"/>
      <c r="P47" s="11"/>
      <c r="Q47" s="11"/>
      <c r="R47" s="11"/>
      <c r="S47" s="11"/>
      <c r="T47" s="11"/>
      <c r="U47" s="12"/>
      <c r="V47" s="8">
        <f>+V11+V13+V17+V20+V23+V27+V31+V36+V41+V44+V46</f>
        <v>0.9999999999999998</v>
      </c>
      <c r="W47" s="8">
        <f>+W11+W13+W17+W20+W23+W27+W31+W36+W41+W46</f>
        <v>0</v>
      </c>
      <c r="X47" s="7"/>
    </row>
    <row r="50" spans="1:3" ht="15">
      <c r="A50" s="19"/>
      <c r="B50" s="19"/>
      <c r="C50" s="19"/>
    </row>
    <row r="51" ht="15">
      <c r="A51" s="1" t="s">
        <v>46</v>
      </c>
    </row>
  </sheetData>
  <sheetProtection/>
  <mergeCells count="164">
    <mergeCell ref="V42:V43"/>
    <mergeCell ref="W42:W43"/>
    <mergeCell ref="X42:X43"/>
    <mergeCell ref="A44:M44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1:W1"/>
    <mergeCell ref="A2:W2"/>
    <mergeCell ref="D21:D22"/>
    <mergeCell ref="D28:D30"/>
    <mergeCell ref="D7:D10"/>
    <mergeCell ref="D18:D19"/>
    <mergeCell ref="A3:W3"/>
    <mergeCell ref="X21:X22"/>
    <mergeCell ref="L21:L22"/>
    <mergeCell ref="G21:G22"/>
    <mergeCell ref="F21:F22"/>
    <mergeCell ref="A20:M20"/>
    <mergeCell ref="A13:M13"/>
    <mergeCell ref="V21:V22"/>
    <mergeCell ref="C21:C22"/>
    <mergeCell ref="B21:B22"/>
    <mergeCell ref="C18:C19"/>
    <mergeCell ref="E21:E22"/>
    <mergeCell ref="A27:M27"/>
    <mergeCell ref="L24:L26"/>
    <mergeCell ref="G24:G26"/>
    <mergeCell ref="E24:E26"/>
    <mergeCell ref="D24:D26"/>
    <mergeCell ref="C24:C26"/>
    <mergeCell ref="A21:A22"/>
    <mergeCell ref="V18:V19"/>
    <mergeCell ref="W18:W19"/>
    <mergeCell ref="B18:B19"/>
    <mergeCell ref="A18:A19"/>
    <mergeCell ref="A23:M23"/>
    <mergeCell ref="W21:W22"/>
    <mergeCell ref="A28:A30"/>
    <mergeCell ref="B28:B30"/>
    <mergeCell ref="C28:C30"/>
    <mergeCell ref="E28:E30"/>
    <mergeCell ref="H18:H19"/>
    <mergeCell ref="I18:I19"/>
    <mergeCell ref="J18:J19"/>
    <mergeCell ref="K18:K19"/>
    <mergeCell ref="H21:H22"/>
    <mergeCell ref="I21:I22"/>
    <mergeCell ref="J21:J22"/>
    <mergeCell ref="K21:K22"/>
    <mergeCell ref="H24:H26"/>
    <mergeCell ref="X32:X35"/>
    <mergeCell ref="A32:A35"/>
    <mergeCell ref="B32:B35"/>
    <mergeCell ref="C32:C35"/>
    <mergeCell ref="D37:D40"/>
    <mergeCell ref="E37:E40"/>
    <mergeCell ref="F37:F40"/>
    <mergeCell ref="G37:G40"/>
    <mergeCell ref="L37:L40"/>
    <mergeCell ref="V37:V40"/>
    <mergeCell ref="W37:W40"/>
    <mergeCell ref="X37:X40"/>
    <mergeCell ref="C5:C6"/>
    <mergeCell ref="B5:B6"/>
    <mergeCell ref="A5:A6"/>
    <mergeCell ref="A36:M36"/>
    <mergeCell ref="N5:N6"/>
    <mergeCell ref="D5:D6"/>
    <mergeCell ref="G7:G10"/>
    <mergeCell ref="L7:L10"/>
    <mergeCell ref="C7:C10"/>
    <mergeCell ref="E7:E10"/>
    <mergeCell ref="F7:F10"/>
    <mergeCell ref="A11:M11"/>
    <mergeCell ref="B7:B10"/>
    <mergeCell ref="A7:A10"/>
    <mergeCell ref="B24:B26"/>
    <mergeCell ref="A24:A26"/>
    <mergeCell ref="D32:D35"/>
    <mergeCell ref="E32:E35"/>
    <mergeCell ref="F32:F35"/>
    <mergeCell ref="L18:L19"/>
    <mergeCell ref="G18:G19"/>
    <mergeCell ref="F18:F19"/>
    <mergeCell ref="E18:E19"/>
    <mergeCell ref="A31:M31"/>
    <mergeCell ref="X5:X6"/>
    <mergeCell ref="L5:L6"/>
    <mergeCell ref="O5:O6"/>
    <mergeCell ref="M5:M6"/>
    <mergeCell ref="X7:X10"/>
    <mergeCell ref="W7:W10"/>
    <mergeCell ref="G5:G6"/>
    <mergeCell ref="F28:F30"/>
    <mergeCell ref="G28:G30"/>
    <mergeCell ref="L28:L30"/>
    <mergeCell ref="V28:V30"/>
    <mergeCell ref="W28:W30"/>
    <mergeCell ref="X28:X30"/>
    <mergeCell ref="X18:X19"/>
    <mergeCell ref="W14:W16"/>
    <mergeCell ref="X14:X16"/>
    <mergeCell ref="A17:M17"/>
    <mergeCell ref="A14:A16"/>
    <mergeCell ref="B14:B16"/>
    <mergeCell ref="C14:C16"/>
    <mergeCell ref="D14:D16"/>
    <mergeCell ref="E14:E16"/>
    <mergeCell ref="F14:F16"/>
    <mergeCell ref="G14:G16"/>
    <mergeCell ref="F5:F6"/>
    <mergeCell ref="E5:E6"/>
    <mergeCell ref="W5:W6"/>
    <mergeCell ref="V5:V6"/>
    <mergeCell ref="V7:V10"/>
    <mergeCell ref="T5:T6"/>
    <mergeCell ref="U5:U6"/>
    <mergeCell ref="P5:S5"/>
    <mergeCell ref="G32:G35"/>
    <mergeCell ref="L32:L35"/>
    <mergeCell ref="V32:V35"/>
    <mergeCell ref="W32:W35"/>
    <mergeCell ref="L14:L16"/>
    <mergeCell ref="V14:V16"/>
    <mergeCell ref="H5:K5"/>
    <mergeCell ref="H7:H10"/>
    <mergeCell ref="I7:I10"/>
    <mergeCell ref="J7:J10"/>
    <mergeCell ref="K7:K10"/>
    <mergeCell ref="H14:H16"/>
    <mergeCell ref="I14:I16"/>
    <mergeCell ref="J14:J16"/>
    <mergeCell ref="K14:K16"/>
    <mergeCell ref="A47:K47"/>
    <mergeCell ref="I24:I26"/>
    <mergeCell ref="J24:J26"/>
    <mergeCell ref="K24:K26"/>
    <mergeCell ref="H28:H30"/>
    <mergeCell ref="I28:I30"/>
    <mergeCell ref="J28:J30"/>
    <mergeCell ref="K28:K30"/>
    <mergeCell ref="H32:H35"/>
    <mergeCell ref="I32:I35"/>
    <mergeCell ref="J32:J35"/>
    <mergeCell ref="K32:K35"/>
    <mergeCell ref="A41:M41"/>
    <mergeCell ref="A37:A40"/>
    <mergeCell ref="B37:B40"/>
    <mergeCell ref="C37:C40"/>
    <mergeCell ref="H37:H40"/>
    <mergeCell ref="I37:I40"/>
    <mergeCell ref="J37:J40"/>
    <mergeCell ref="K37:K40"/>
    <mergeCell ref="A42:A43"/>
    <mergeCell ref="B42:B43"/>
    <mergeCell ref="C42:C43"/>
    <mergeCell ref="A46:M46"/>
  </mergeCells>
  <dataValidations count="1">
    <dataValidation type="textLength" operator="lessThanOrEqual" allowBlank="1" showInputMessage="1" showErrorMessage="1" promptTitle="Número máximo de caracteres" prompt="Esta celda tendrá máximo 400 caracteres" sqref="X1:X6 X11 X13 X17 X20 X23 X27 X31 X36 X44 X41 X46:X65536">
      <formula1>400</formula1>
    </dataValidation>
  </dataValidations>
  <printOptions/>
  <pageMargins left="0.3937007874015748" right="0.15748031496062992" top="0.3937007874015748" bottom="0.3937007874015748" header="0.31496062992125984" footer="0.31496062992125984"/>
  <pageSetup horizontalDpi="600" verticalDpi="600" orientation="landscape" scale="65" r:id="rId3"/>
  <rowBreaks count="3" manualBreakCount="3">
    <brk id="17" max="255" man="1"/>
    <brk id="31" max="255" man="1"/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2017-02-13T19:26:11Z</cp:lastPrinted>
  <dcterms:created xsi:type="dcterms:W3CDTF">2010-12-21T15:57:45Z</dcterms:created>
  <dcterms:modified xsi:type="dcterms:W3CDTF">2017-02-13T19:26:46Z</dcterms:modified>
  <cp:category/>
  <cp:version/>
  <cp:contentType/>
  <cp:contentStatus/>
</cp:coreProperties>
</file>